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nmcedu-my.sharepoint.com/personal/nghalichi_senmc_edu/Documents/Desktop/update SENMC data display/"/>
    </mc:Choice>
  </mc:AlternateContent>
  <xr:revisionPtr revIDLastSave="1072" documentId="8_{418D9C49-FD03-4DE1-B341-E4EDE39749F8}" xr6:coauthVersionLast="47" xr6:coauthVersionMax="47" xr10:uidLastSave="{7EBD2090-2CFB-4CBA-897E-24313F4A99E2}"/>
  <bookViews>
    <workbookView xWindow="-28920" yWindow="-120" windowWidth="29040" windowHeight="15840" activeTab="4" xr2:uid="{7176EA9E-FED7-4CF1-9A10-35E49A94CC61}"/>
  </bookViews>
  <sheets>
    <sheet name="FT-PT Status" sheetId="2" r:id="rId1"/>
    <sheet name="Gender-FT-PT" sheetId="4" r:id="rId2"/>
    <sheet name="Ethnicity" sheetId="6" r:id="rId3"/>
    <sheet name="Gender" sheetId="7" r:id="rId4"/>
    <sheet name="Loan Status" sheetId="8" r:id="rId5"/>
    <sheet name="Pell Status" sheetId="9" r:id="rId6"/>
    <sheet name="Age Distribution" sheetId="11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9" l="1"/>
  <c r="M8" i="8"/>
  <c r="O8" i="7"/>
  <c r="O9" i="7"/>
  <c r="O9" i="6"/>
  <c r="O18" i="6"/>
  <c r="O17" i="6"/>
  <c r="O16" i="6"/>
  <c r="O15" i="6"/>
  <c r="O14" i="6"/>
  <c r="O13" i="6"/>
  <c r="O11" i="6"/>
  <c r="O12" i="6"/>
  <c r="O10" i="6"/>
  <c r="O8" i="4"/>
  <c r="O9" i="4"/>
  <c r="O7" i="4"/>
  <c r="O6" i="4"/>
  <c r="N9" i="2"/>
  <c r="N8" i="2"/>
  <c r="N7" i="2"/>
  <c r="C8" i="9"/>
  <c r="C8" i="8"/>
  <c r="D9" i="8"/>
  <c r="K9" i="8"/>
  <c r="N7" i="8"/>
  <c r="E6" i="8"/>
  <c r="F6" i="8"/>
  <c r="F8" i="8" s="1"/>
  <c r="G6" i="8"/>
  <c r="G8" i="8" s="1"/>
  <c r="H6" i="8"/>
  <c r="I6" i="8"/>
  <c r="I8" i="8" s="1"/>
  <c r="J6" i="8"/>
  <c r="J8" i="8" s="1"/>
  <c r="L6" i="8"/>
  <c r="L8" i="8" s="1"/>
  <c r="J6" i="9"/>
  <c r="J8" i="9" s="1"/>
  <c r="D6" i="9"/>
  <c r="D8" i="9"/>
  <c r="E6" i="9"/>
  <c r="F6" i="9"/>
  <c r="F8" i="9" s="1"/>
  <c r="G6" i="9"/>
  <c r="H6" i="9"/>
  <c r="I6" i="9"/>
  <c r="I8" i="9" s="1"/>
  <c r="K6" i="9"/>
  <c r="L6" i="9"/>
  <c r="L8" i="9" s="1"/>
  <c r="N6" i="9"/>
  <c r="N9" i="9" s="1"/>
  <c r="N7" i="9"/>
  <c r="N8" i="9" s="1"/>
  <c r="E8" i="9"/>
  <c r="G8" i="9"/>
  <c r="H8" i="9"/>
  <c r="K8" i="9"/>
  <c r="D8" i="8"/>
  <c r="M10" i="7"/>
  <c r="H8" i="8"/>
  <c r="K8" i="8"/>
  <c r="E10" i="7"/>
  <c r="F10" i="7"/>
  <c r="O10" i="7" s="1"/>
  <c r="G10" i="7"/>
  <c r="H10" i="7"/>
  <c r="I10" i="7"/>
  <c r="J10" i="7"/>
  <c r="K10" i="7"/>
  <c r="L10" i="7"/>
  <c r="D10" i="7"/>
  <c r="J19" i="6"/>
  <c r="D19" i="6"/>
  <c r="J23" i="6"/>
  <c r="D23" i="6"/>
  <c r="J24" i="6"/>
  <c r="D24" i="6"/>
  <c r="J25" i="6"/>
  <c r="D25" i="6"/>
  <c r="M23" i="6"/>
  <c r="M24" i="6"/>
  <c r="M25" i="6"/>
  <c r="M19" i="6"/>
  <c r="E25" i="6"/>
  <c r="F25" i="6"/>
  <c r="G25" i="6"/>
  <c r="H25" i="6"/>
  <c r="I25" i="6"/>
  <c r="K25" i="6"/>
  <c r="L25" i="6"/>
  <c r="E24" i="6"/>
  <c r="F24" i="6"/>
  <c r="G24" i="6"/>
  <c r="H24" i="6"/>
  <c r="I24" i="6"/>
  <c r="K24" i="6"/>
  <c r="L24" i="6"/>
  <c r="E23" i="6"/>
  <c r="F23" i="6"/>
  <c r="G23" i="6"/>
  <c r="H23" i="6"/>
  <c r="I23" i="6"/>
  <c r="K23" i="6"/>
  <c r="L23" i="6"/>
  <c r="E19" i="6"/>
  <c r="O19" i="6" s="1"/>
  <c r="F19" i="6"/>
  <c r="G19" i="6"/>
  <c r="H19" i="6"/>
  <c r="I19" i="6"/>
  <c r="K19" i="6"/>
  <c r="L19" i="6"/>
  <c r="E10" i="4"/>
  <c r="F10" i="4"/>
  <c r="G10" i="4"/>
  <c r="H10" i="4"/>
  <c r="I10" i="4"/>
  <c r="J10" i="4"/>
  <c r="K10" i="4"/>
  <c r="L10" i="4"/>
  <c r="M10" i="4"/>
  <c r="D10" i="4"/>
  <c r="N6" i="8" l="1"/>
  <c r="N8" i="8" s="1"/>
  <c r="N9" i="8"/>
  <c r="E8" i="8"/>
  <c r="O10" i="4"/>
</calcChain>
</file>

<file path=xl/sharedStrings.xml><?xml version="1.0" encoding="utf-8"?>
<sst xmlns="http://schemas.openxmlformats.org/spreadsheetml/2006/main" count="145" uniqueCount="59">
  <si>
    <t>Fall 13</t>
  </si>
  <si>
    <t>Fall 14</t>
  </si>
  <si>
    <t>Fall 15</t>
  </si>
  <si>
    <t>Fall 16</t>
  </si>
  <si>
    <t>Fall 17</t>
  </si>
  <si>
    <t>Fall 18</t>
  </si>
  <si>
    <t>Fall 19</t>
  </si>
  <si>
    <t xml:space="preserve">Fall 20 </t>
  </si>
  <si>
    <t>Fall 21</t>
  </si>
  <si>
    <t>Fall 22</t>
  </si>
  <si>
    <t>Total</t>
  </si>
  <si>
    <t>Fall Enrollment History by Enrollment Status (full or part time)</t>
  </si>
  <si>
    <t xml:space="preserve">Total </t>
  </si>
  <si>
    <t>Fulltime</t>
  </si>
  <si>
    <t>Parttime</t>
  </si>
  <si>
    <t>Fall 20</t>
  </si>
  <si>
    <t>Enrollment History by Enrollment Status (full or part time) and Gender</t>
  </si>
  <si>
    <t>Gender</t>
  </si>
  <si>
    <t>Female</t>
  </si>
  <si>
    <t>Male</t>
  </si>
  <si>
    <t>Fall17</t>
  </si>
  <si>
    <t xml:space="preserve">Fall 18 </t>
  </si>
  <si>
    <t>Fall Enrollment History: Student Ethnicity</t>
  </si>
  <si>
    <t>0-Other</t>
  </si>
  <si>
    <t>1-White</t>
  </si>
  <si>
    <t>2-Black or African American</t>
  </si>
  <si>
    <t>3-Hispanic</t>
  </si>
  <si>
    <t>4-Asian</t>
  </si>
  <si>
    <t>5-American Indian</t>
  </si>
  <si>
    <t>6-Non-resident alien</t>
  </si>
  <si>
    <t>7-Native Hawaiian/Pacific</t>
  </si>
  <si>
    <t>8-Two or More Races</t>
  </si>
  <si>
    <t>9-No Response/Unknown</t>
  </si>
  <si>
    <t>Ethnicity</t>
  </si>
  <si>
    <t>White</t>
  </si>
  <si>
    <t>Hispanic</t>
  </si>
  <si>
    <t>Other Races</t>
  </si>
  <si>
    <t>Fall Enrollment History: Student Gender</t>
  </si>
  <si>
    <t>Fall Enrollment History: Students with Loans</t>
  </si>
  <si>
    <t>Loan</t>
  </si>
  <si>
    <t>% of Loan</t>
  </si>
  <si>
    <t xml:space="preserve">No Loan </t>
  </si>
  <si>
    <t>Fall Enrollment History: Students with Pell Funding</t>
  </si>
  <si>
    <t>No Pell</t>
  </si>
  <si>
    <t>Pell</t>
  </si>
  <si>
    <t>% of Pell</t>
  </si>
  <si>
    <t>Fall 12</t>
  </si>
  <si>
    <t>Student Age</t>
  </si>
  <si>
    <t xml:space="preserve">Minimum </t>
  </si>
  <si>
    <t>Maximum</t>
  </si>
  <si>
    <t>Mean</t>
  </si>
  <si>
    <t>Std. Deviation</t>
  </si>
  <si>
    <t>Change in Age Distribution 2013 and 2022</t>
  </si>
  <si>
    <t>Descriptive Statistics for Student Age (Fall 2013)</t>
  </si>
  <si>
    <t>(retrieved from NMSU census date data source)</t>
  </si>
  <si>
    <t xml:space="preserve"> (retrieved from IPEDS)</t>
  </si>
  <si>
    <t>(retrieved from IPEDS)</t>
  </si>
  <si>
    <t>Fall 23</t>
  </si>
  <si>
    <t>Descriptive Statistics for Student Age (Fall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</si>
</sst>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1" xfId="0" applyFont="1" applyFill="1" applyBorder="1"/>
    <xf numFmtId="0" fontId="2" fillId="0" borderId="1" xfId="0" applyFont="1" applyBorder="1"/>
    <xf numFmtId="0" fontId="2" fillId="2" borderId="0" xfId="0" applyFont="1" applyFill="1"/>
    <xf numFmtId="0" fontId="2" fillId="2" borderId="2" xfId="0" applyFont="1" applyFill="1" applyBorder="1"/>
    <xf numFmtId="0" fontId="2" fillId="0" borderId="2" xfId="0" applyFont="1" applyBorder="1"/>
    <xf numFmtId="0" fontId="2" fillId="0" borderId="0" xfId="0" applyFont="1" applyAlignment="1">
      <alignment horizontal="left"/>
    </xf>
    <xf numFmtId="164" fontId="2" fillId="0" borderId="0" xfId="0" applyNumberFormat="1" applyFont="1"/>
    <xf numFmtId="10" fontId="2" fillId="0" borderId="0" xfId="0" applyNumberFormat="1" applyFont="1"/>
    <xf numFmtId="0" fontId="1" fillId="0" borderId="0" xfId="0" applyFont="1"/>
    <xf numFmtId="15" fontId="2" fillId="0" borderId="0" xfId="0" applyNumberFormat="1" applyFont="1"/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Fall Enrollment 2013-2023: Full time and Part time Headcount</a:t>
            </a:r>
          </a:p>
        </c:rich>
      </c:tx>
      <c:layout>
        <c:manualLayout>
          <c:xMode val="edge"/>
          <c:yMode val="edge"/>
          <c:x val="0.16489844046896032"/>
          <c:y val="3.46770650533548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'FT-PT Status'!$B$7</c:f>
              <c:strCache>
                <c:ptCount val="1"/>
                <c:pt idx="0">
                  <c:v>Fulltime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'FT-PT Status'!$C$6:$M$6</c:f>
              <c:strCache>
                <c:ptCount val="11"/>
                <c:pt idx="0">
                  <c:v>Fall 13</c:v>
                </c:pt>
                <c:pt idx="1">
                  <c:v>Fall 14</c:v>
                </c:pt>
                <c:pt idx="2">
                  <c:v>Fall 15</c:v>
                </c:pt>
                <c:pt idx="3">
                  <c:v>Fall 16</c:v>
                </c:pt>
                <c:pt idx="4">
                  <c:v>Fall 17</c:v>
                </c:pt>
                <c:pt idx="5">
                  <c:v>Fall 18</c:v>
                </c:pt>
                <c:pt idx="6">
                  <c:v>Fall 19</c:v>
                </c:pt>
                <c:pt idx="7">
                  <c:v>Fall 20 </c:v>
                </c:pt>
                <c:pt idx="8">
                  <c:v>Fall 21</c:v>
                </c:pt>
                <c:pt idx="9">
                  <c:v>Fall 22</c:v>
                </c:pt>
                <c:pt idx="10">
                  <c:v>Fall 23</c:v>
                </c:pt>
              </c:strCache>
            </c:strRef>
          </c:cat>
          <c:val>
            <c:numRef>
              <c:f>'FT-PT Status'!$C$7:$M$7</c:f>
              <c:numCache>
                <c:formatCode>General</c:formatCode>
                <c:ptCount val="11"/>
                <c:pt idx="0">
                  <c:v>534</c:v>
                </c:pt>
                <c:pt idx="1">
                  <c:v>478</c:v>
                </c:pt>
                <c:pt idx="2">
                  <c:v>422</c:v>
                </c:pt>
                <c:pt idx="3">
                  <c:v>523</c:v>
                </c:pt>
                <c:pt idx="4">
                  <c:v>504</c:v>
                </c:pt>
                <c:pt idx="5">
                  <c:v>374</c:v>
                </c:pt>
                <c:pt idx="6">
                  <c:v>322</c:v>
                </c:pt>
                <c:pt idx="7">
                  <c:v>269</c:v>
                </c:pt>
                <c:pt idx="8">
                  <c:v>273</c:v>
                </c:pt>
                <c:pt idx="9">
                  <c:v>269</c:v>
                </c:pt>
                <c:pt idx="10">
                  <c:v>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5B-4082-BCA1-91CAB0E5F872}"/>
            </c:ext>
          </c:extLst>
        </c:ser>
        <c:ser>
          <c:idx val="1"/>
          <c:order val="1"/>
          <c:tx>
            <c:strRef>
              <c:f>'FT-PT Status'!$B$8</c:f>
              <c:strCache>
                <c:ptCount val="1"/>
                <c:pt idx="0">
                  <c:v>Parttime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'FT-PT Status'!$C$6:$M$6</c:f>
              <c:strCache>
                <c:ptCount val="11"/>
                <c:pt idx="0">
                  <c:v>Fall 13</c:v>
                </c:pt>
                <c:pt idx="1">
                  <c:v>Fall 14</c:v>
                </c:pt>
                <c:pt idx="2">
                  <c:v>Fall 15</c:v>
                </c:pt>
                <c:pt idx="3">
                  <c:v>Fall 16</c:v>
                </c:pt>
                <c:pt idx="4">
                  <c:v>Fall 17</c:v>
                </c:pt>
                <c:pt idx="5">
                  <c:v>Fall 18</c:v>
                </c:pt>
                <c:pt idx="6">
                  <c:v>Fall 19</c:v>
                </c:pt>
                <c:pt idx="7">
                  <c:v>Fall 20 </c:v>
                </c:pt>
                <c:pt idx="8">
                  <c:v>Fall 21</c:v>
                </c:pt>
                <c:pt idx="9">
                  <c:v>Fall 22</c:v>
                </c:pt>
                <c:pt idx="10">
                  <c:v>Fall 23</c:v>
                </c:pt>
              </c:strCache>
            </c:strRef>
          </c:cat>
          <c:val>
            <c:numRef>
              <c:f>'FT-PT Status'!$C$8:$M$8</c:f>
              <c:numCache>
                <c:formatCode>General</c:formatCode>
                <c:ptCount val="11"/>
                <c:pt idx="0">
                  <c:v>1327</c:v>
                </c:pt>
                <c:pt idx="1">
                  <c:v>1374</c:v>
                </c:pt>
                <c:pt idx="2">
                  <c:v>1509</c:v>
                </c:pt>
                <c:pt idx="3">
                  <c:v>1267</c:v>
                </c:pt>
                <c:pt idx="4">
                  <c:v>1448</c:v>
                </c:pt>
                <c:pt idx="5">
                  <c:v>1417</c:v>
                </c:pt>
                <c:pt idx="6">
                  <c:v>1599</c:v>
                </c:pt>
                <c:pt idx="7">
                  <c:v>934</c:v>
                </c:pt>
                <c:pt idx="8">
                  <c:v>1088</c:v>
                </c:pt>
                <c:pt idx="9">
                  <c:v>1404</c:v>
                </c:pt>
                <c:pt idx="10">
                  <c:v>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5B-4082-BCA1-91CAB0E5F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6922864"/>
        <c:axId val="1256924784"/>
      </c:lineChart>
      <c:catAx>
        <c:axId val="125692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6924784"/>
        <c:crosses val="autoZero"/>
        <c:auto val="1"/>
        <c:lblAlgn val="ctr"/>
        <c:lblOffset val="100"/>
        <c:noMultiLvlLbl val="0"/>
      </c:catAx>
      <c:valAx>
        <c:axId val="125692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6922864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Fall Enrollment 2013-2023: Gender by Full time or</a:t>
            </a:r>
            <a:r>
              <a:rPr lang="en-US" sz="1800" baseline="0"/>
              <a:t> Part time Status</a:t>
            </a:r>
            <a:endParaRPr lang="en-US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'Gender-FT-PT'!$B$6:$C$6</c:f>
              <c:strCache>
                <c:ptCount val="2"/>
                <c:pt idx="0">
                  <c:v>Female</c:v>
                </c:pt>
                <c:pt idx="1">
                  <c:v>Fulltime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'Gender-FT-PT'!$D$5:$N$5</c:f>
              <c:strCache>
                <c:ptCount val="11"/>
                <c:pt idx="0">
                  <c:v>Fall 13</c:v>
                </c:pt>
                <c:pt idx="1">
                  <c:v>Fall 14</c:v>
                </c:pt>
                <c:pt idx="2">
                  <c:v>Fall 15</c:v>
                </c:pt>
                <c:pt idx="3">
                  <c:v>Fall 16</c:v>
                </c:pt>
                <c:pt idx="4">
                  <c:v>Fall17</c:v>
                </c:pt>
                <c:pt idx="5">
                  <c:v>Fall 18 </c:v>
                </c:pt>
                <c:pt idx="6">
                  <c:v>Fall 19</c:v>
                </c:pt>
                <c:pt idx="7">
                  <c:v>Fall 20</c:v>
                </c:pt>
                <c:pt idx="8">
                  <c:v>Fall 21</c:v>
                </c:pt>
                <c:pt idx="9">
                  <c:v>Fall 22</c:v>
                </c:pt>
                <c:pt idx="10">
                  <c:v>Fall 23</c:v>
                </c:pt>
              </c:strCache>
            </c:strRef>
          </c:cat>
          <c:val>
            <c:numRef>
              <c:f>'Gender-FT-PT'!$D$6:$N$6</c:f>
              <c:numCache>
                <c:formatCode>General</c:formatCode>
                <c:ptCount val="11"/>
                <c:pt idx="0">
                  <c:v>374</c:v>
                </c:pt>
                <c:pt idx="1">
                  <c:v>340</c:v>
                </c:pt>
                <c:pt idx="2">
                  <c:v>290</c:v>
                </c:pt>
                <c:pt idx="3">
                  <c:v>339</c:v>
                </c:pt>
                <c:pt idx="4">
                  <c:v>325</c:v>
                </c:pt>
                <c:pt idx="5">
                  <c:v>257</c:v>
                </c:pt>
                <c:pt idx="6">
                  <c:v>215</c:v>
                </c:pt>
                <c:pt idx="7">
                  <c:v>192</c:v>
                </c:pt>
                <c:pt idx="8">
                  <c:v>186</c:v>
                </c:pt>
                <c:pt idx="9">
                  <c:v>183</c:v>
                </c:pt>
                <c:pt idx="10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7E-4F2C-AE32-C77CA323AF6C}"/>
            </c:ext>
          </c:extLst>
        </c:ser>
        <c:ser>
          <c:idx val="1"/>
          <c:order val="1"/>
          <c:tx>
            <c:strRef>
              <c:f>'Gender-FT-PT'!$B$7:$C$7</c:f>
              <c:strCache>
                <c:ptCount val="2"/>
                <c:pt idx="0">
                  <c:v>Female</c:v>
                </c:pt>
                <c:pt idx="1">
                  <c:v>Parttime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'Gender-FT-PT'!$D$5:$N$5</c:f>
              <c:strCache>
                <c:ptCount val="11"/>
                <c:pt idx="0">
                  <c:v>Fall 13</c:v>
                </c:pt>
                <c:pt idx="1">
                  <c:v>Fall 14</c:v>
                </c:pt>
                <c:pt idx="2">
                  <c:v>Fall 15</c:v>
                </c:pt>
                <c:pt idx="3">
                  <c:v>Fall 16</c:v>
                </c:pt>
                <c:pt idx="4">
                  <c:v>Fall17</c:v>
                </c:pt>
                <c:pt idx="5">
                  <c:v>Fall 18 </c:v>
                </c:pt>
                <c:pt idx="6">
                  <c:v>Fall 19</c:v>
                </c:pt>
                <c:pt idx="7">
                  <c:v>Fall 20</c:v>
                </c:pt>
                <c:pt idx="8">
                  <c:v>Fall 21</c:v>
                </c:pt>
                <c:pt idx="9">
                  <c:v>Fall 22</c:v>
                </c:pt>
                <c:pt idx="10">
                  <c:v>Fall 23</c:v>
                </c:pt>
              </c:strCache>
            </c:strRef>
          </c:cat>
          <c:val>
            <c:numRef>
              <c:f>'Gender-FT-PT'!$D$7:$N$7</c:f>
              <c:numCache>
                <c:formatCode>General</c:formatCode>
                <c:ptCount val="11"/>
                <c:pt idx="0">
                  <c:v>847</c:v>
                </c:pt>
                <c:pt idx="1">
                  <c:v>850</c:v>
                </c:pt>
                <c:pt idx="2">
                  <c:v>912</c:v>
                </c:pt>
                <c:pt idx="3">
                  <c:v>767</c:v>
                </c:pt>
                <c:pt idx="4">
                  <c:v>860</c:v>
                </c:pt>
                <c:pt idx="5">
                  <c:v>858</c:v>
                </c:pt>
                <c:pt idx="6">
                  <c:v>976</c:v>
                </c:pt>
                <c:pt idx="7">
                  <c:v>650</c:v>
                </c:pt>
                <c:pt idx="8">
                  <c:v>736</c:v>
                </c:pt>
                <c:pt idx="9">
                  <c:v>890</c:v>
                </c:pt>
                <c:pt idx="10">
                  <c:v>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7E-4F2C-AE32-C77CA323AF6C}"/>
            </c:ext>
          </c:extLst>
        </c:ser>
        <c:ser>
          <c:idx val="2"/>
          <c:order val="2"/>
          <c:tx>
            <c:strRef>
              <c:f>'Gender-FT-PT'!$B$8:$C$8</c:f>
              <c:strCache>
                <c:ptCount val="2"/>
                <c:pt idx="0">
                  <c:v>Male</c:v>
                </c:pt>
                <c:pt idx="1">
                  <c:v>Fulltime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'Gender-FT-PT'!$D$5:$N$5</c:f>
              <c:strCache>
                <c:ptCount val="11"/>
                <c:pt idx="0">
                  <c:v>Fall 13</c:v>
                </c:pt>
                <c:pt idx="1">
                  <c:v>Fall 14</c:v>
                </c:pt>
                <c:pt idx="2">
                  <c:v>Fall 15</c:v>
                </c:pt>
                <c:pt idx="3">
                  <c:v>Fall 16</c:v>
                </c:pt>
                <c:pt idx="4">
                  <c:v>Fall17</c:v>
                </c:pt>
                <c:pt idx="5">
                  <c:v>Fall 18 </c:v>
                </c:pt>
                <c:pt idx="6">
                  <c:v>Fall 19</c:v>
                </c:pt>
                <c:pt idx="7">
                  <c:v>Fall 20</c:v>
                </c:pt>
                <c:pt idx="8">
                  <c:v>Fall 21</c:v>
                </c:pt>
                <c:pt idx="9">
                  <c:v>Fall 22</c:v>
                </c:pt>
                <c:pt idx="10">
                  <c:v>Fall 23</c:v>
                </c:pt>
              </c:strCache>
            </c:strRef>
          </c:cat>
          <c:val>
            <c:numRef>
              <c:f>'Gender-FT-PT'!$D$8:$N$8</c:f>
              <c:numCache>
                <c:formatCode>General</c:formatCode>
                <c:ptCount val="11"/>
                <c:pt idx="0">
                  <c:v>160</c:v>
                </c:pt>
                <c:pt idx="1">
                  <c:v>138</c:v>
                </c:pt>
                <c:pt idx="2">
                  <c:v>132</c:v>
                </c:pt>
                <c:pt idx="3">
                  <c:v>184</c:v>
                </c:pt>
                <c:pt idx="4">
                  <c:v>179</c:v>
                </c:pt>
                <c:pt idx="5">
                  <c:v>117</c:v>
                </c:pt>
                <c:pt idx="6">
                  <c:v>107</c:v>
                </c:pt>
                <c:pt idx="7">
                  <c:v>77</c:v>
                </c:pt>
                <c:pt idx="8">
                  <c:v>87</c:v>
                </c:pt>
                <c:pt idx="9">
                  <c:v>86</c:v>
                </c:pt>
                <c:pt idx="10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7E-4F2C-AE32-C77CA323AF6C}"/>
            </c:ext>
          </c:extLst>
        </c:ser>
        <c:ser>
          <c:idx val="3"/>
          <c:order val="3"/>
          <c:tx>
            <c:strRef>
              <c:f>'Gender-FT-PT'!$B$9:$C$9</c:f>
              <c:strCache>
                <c:ptCount val="2"/>
                <c:pt idx="0">
                  <c:v>Male</c:v>
                </c:pt>
                <c:pt idx="1">
                  <c:v>Parttime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'Gender-FT-PT'!$D$5:$N$5</c:f>
              <c:strCache>
                <c:ptCount val="11"/>
                <c:pt idx="0">
                  <c:v>Fall 13</c:v>
                </c:pt>
                <c:pt idx="1">
                  <c:v>Fall 14</c:v>
                </c:pt>
                <c:pt idx="2">
                  <c:v>Fall 15</c:v>
                </c:pt>
                <c:pt idx="3">
                  <c:v>Fall 16</c:v>
                </c:pt>
                <c:pt idx="4">
                  <c:v>Fall17</c:v>
                </c:pt>
                <c:pt idx="5">
                  <c:v>Fall 18 </c:v>
                </c:pt>
                <c:pt idx="6">
                  <c:v>Fall 19</c:v>
                </c:pt>
                <c:pt idx="7">
                  <c:v>Fall 20</c:v>
                </c:pt>
                <c:pt idx="8">
                  <c:v>Fall 21</c:v>
                </c:pt>
                <c:pt idx="9">
                  <c:v>Fall 22</c:v>
                </c:pt>
                <c:pt idx="10">
                  <c:v>Fall 23</c:v>
                </c:pt>
              </c:strCache>
            </c:strRef>
          </c:cat>
          <c:val>
            <c:numRef>
              <c:f>'Gender-FT-PT'!$D$9:$N$9</c:f>
              <c:numCache>
                <c:formatCode>General</c:formatCode>
                <c:ptCount val="11"/>
                <c:pt idx="0">
                  <c:v>480</c:v>
                </c:pt>
                <c:pt idx="1">
                  <c:v>524</c:v>
                </c:pt>
                <c:pt idx="2">
                  <c:v>597</c:v>
                </c:pt>
                <c:pt idx="3">
                  <c:v>500</c:v>
                </c:pt>
                <c:pt idx="4">
                  <c:v>588</c:v>
                </c:pt>
                <c:pt idx="5">
                  <c:v>559</c:v>
                </c:pt>
                <c:pt idx="6">
                  <c:v>623</c:v>
                </c:pt>
                <c:pt idx="7">
                  <c:v>284</c:v>
                </c:pt>
                <c:pt idx="8">
                  <c:v>352</c:v>
                </c:pt>
                <c:pt idx="9">
                  <c:v>514</c:v>
                </c:pt>
                <c:pt idx="10">
                  <c:v>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7E-4F2C-AE32-C77CA323A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6628816"/>
        <c:axId val="1256630736"/>
      </c:lineChart>
      <c:catAx>
        <c:axId val="125662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6630736"/>
        <c:crosses val="autoZero"/>
        <c:auto val="1"/>
        <c:lblAlgn val="ctr"/>
        <c:lblOffset val="100"/>
        <c:noMultiLvlLbl val="0"/>
      </c:catAx>
      <c:valAx>
        <c:axId val="1256630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6628816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Fall Enrollment 2013-2023: Student Ethnicity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Ethnicity!$C$23</c:f>
              <c:strCache>
                <c:ptCount val="1"/>
                <c:pt idx="0">
                  <c:v>White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Ethnicity!$D$22:$N$22</c:f>
              <c:strCache>
                <c:ptCount val="11"/>
                <c:pt idx="0">
                  <c:v>Fall 13</c:v>
                </c:pt>
                <c:pt idx="1">
                  <c:v>Fall 14</c:v>
                </c:pt>
                <c:pt idx="2">
                  <c:v>Fall 15</c:v>
                </c:pt>
                <c:pt idx="3">
                  <c:v>Fall 16</c:v>
                </c:pt>
                <c:pt idx="4">
                  <c:v>Fall 17</c:v>
                </c:pt>
                <c:pt idx="5">
                  <c:v>Fall 18</c:v>
                </c:pt>
                <c:pt idx="6">
                  <c:v>Fall 19</c:v>
                </c:pt>
                <c:pt idx="7">
                  <c:v>Fall 20</c:v>
                </c:pt>
                <c:pt idx="8">
                  <c:v>Fall 21</c:v>
                </c:pt>
                <c:pt idx="9">
                  <c:v>Fall 22</c:v>
                </c:pt>
                <c:pt idx="10">
                  <c:v>Fall 23</c:v>
                </c:pt>
              </c:strCache>
            </c:strRef>
          </c:cat>
          <c:val>
            <c:numRef>
              <c:f>Ethnicity!$D$23:$N$23</c:f>
              <c:numCache>
                <c:formatCode>General</c:formatCode>
                <c:ptCount val="11"/>
                <c:pt idx="0">
                  <c:v>736</c:v>
                </c:pt>
                <c:pt idx="1">
                  <c:v>729</c:v>
                </c:pt>
                <c:pt idx="2">
                  <c:v>738</c:v>
                </c:pt>
                <c:pt idx="3">
                  <c:v>630</c:v>
                </c:pt>
                <c:pt idx="4">
                  <c:v>694</c:v>
                </c:pt>
                <c:pt idx="5">
                  <c:v>621</c:v>
                </c:pt>
                <c:pt idx="6">
                  <c:v>544</c:v>
                </c:pt>
                <c:pt idx="7">
                  <c:v>371</c:v>
                </c:pt>
                <c:pt idx="8">
                  <c:v>367</c:v>
                </c:pt>
                <c:pt idx="9">
                  <c:v>450</c:v>
                </c:pt>
                <c:pt idx="10">
                  <c:v>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D2-413C-AB56-CD87313AE2F2}"/>
            </c:ext>
          </c:extLst>
        </c:ser>
        <c:ser>
          <c:idx val="1"/>
          <c:order val="1"/>
          <c:tx>
            <c:strRef>
              <c:f>Ethnicity!$C$24</c:f>
              <c:strCache>
                <c:ptCount val="1"/>
                <c:pt idx="0">
                  <c:v>Hispanic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Ethnicity!$D$22:$N$22</c:f>
              <c:strCache>
                <c:ptCount val="11"/>
                <c:pt idx="0">
                  <c:v>Fall 13</c:v>
                </c:pt>
                <c:pt idx="1">
                  <c:v>Fall 14</c:v>
                </c:pt>
                <c:pt idx="2">
                  <c:v>Fall 15</c:v>
                </c:pt>
                <c:pt idx="3">
                  <c:v>Fall 16</c:v>
                </c:pt>
                <c:pt idx="4">
                  <c:v>Fall 17</c:v>
                </c:pt>
                <c:pt idx="5">
                  <c:v>Fall 18</c:v>
                </c:pt>
                <c:pt idx="6">
                  <c:v>Fall 19</c:v>
                </c:pt>
                <c:pt idx="7">
                  <c:v>Fall 20</c:v>
                </c:pt>
                <c:pt idx="8">
                  <c:v>Fall 21</c:v>
                </c:pt>
                <c:pt idx="9">
                  <c:v>Fall 22</c:v>
                </c:pt>
                <c:pt idx="10">
                  <c:v>Fall 23</c:v>
                </c:pt>
              </c:strCache>
            </c:strRef>
          </c:cat>
          <c:val>
            <c:numRef>
              <c:f>Ethnicity!$D$24:$N$24</c:f>
              <c:numCache>
                <c:formatCode>General</c:formatCode>
                <c:ptCount val="11"/>
                <c:pt idx="0">
                  <c:v>939</c:v>
                </c:pt>
                <c:pt idx="1">
                  <c:v>924</c:v>
                </c:pt>
                <c:pt idx="2">
                  <c:v>1011</c:v>
                </c:pt>
                <c:pt idx="3">
                  <c:v>915</c:v>
                </c:pt>
                <c:pt idx="4">
                  <c:v>1055</c:v>
                </c:pt>
                <c:pt idx="5">
                  <c:v>1002</c:v>
                </c:pt>
                <c:pt idx="6">
                  <c:v>1042</c:v>
                </c:pt>
                <c:pt idx="7">
                  <c:v>690</c:v>
                </c:pt>
                <c:pt idx="8">
                  <c:v>800</c:v>
                </c:pt>
                <c:pt idx="9">
                  <c:v>989</c:v>
                </c:pt>
                <c:pt idx="10">
                  <c:v>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D2-413C-AB56-CD87313AE2F2}"/>
            </c:ext>
          </c:extLst>
        </c:ser>
        <c:ser>
          <c:idx val="2"/>
          <c:order val="2"/>
          <c:tx>
            <c:strRef>
              <c:f>Ethnicity!$C$25</c:f>
              <c:strCache>
                <c:ptCount val="1"/>
                <c:pt idx="0">
                  <c:v>Other Races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Ethnicity!$D$22:$N$22</c:f>
              <c:strCache>
                <c:ptCount val="11"/>
                <c:pt idx="0">
                  <c:v>Fall 13</c:v>
                </c:pt>
                <c:pt idx="1">
                  <c:v>Fall 14</c:v>
                </c:pt>
                <c:pt idx="2">
                  <c:v>Fall 15</c:v>
                </c:pt>
                <c:pt idx="3">
                  <c:v>Fall 16</c:v>
                </c:pt>
                <c:pt idx="4">
                  <c:v>Fall 17</c:v>
                </c:pt>
                <c:pt idx="5">
                  <c:v>Fall 18</c:v>
                </c:pt>
                <c:pt idx="6">
                  <c:v>Fall 19</c:v>
                </c:pt>
                <c:pt idx="7">
                  <c:v>Fall 20</c:v>
                </c:pt>
                <c:pt idx="8">
                  <c:v>Fall 21</c:v>
                </c:pt>
                <c:pt idx="9">
                  <c:v>Fall 22</c:v>
                </c:pt>
                <c:pt idx="10">
                  <c:v>Fall 23</c:v>
                </c:pt>
              </c:strCache>
            </c:strRef>
          </c:cat>
          <c:val>
            <c:numRef>
              <c:f>Ethnicity!$D$25:$N$25</c:f>
              <c:numCache>
                <c:formatCode>General</c:formatCode>
                <c:ptCount val="11"/>
                <c:pt idx="0">
                  <c:v>186</c:v>
                </c:pt>
                <c:pt idx="1">
                  <c:v>199</c:v>
                </c:pt>
                <c:pt idx="2">
                  <c:v>182</c:v>
                </c:pt>
                <c:pt idx="3">
                  <c:v>245</c:v>
                </c:pt>
                <c:pt idx="4">
                  <c:v>203</c:v>
                </c:pt>
                <c:pt idx="5">
                  <c:v>168</c:v>
                </c:pt>
                <c:pt idx="6">
                  <c:v>335</c:v>
                </c:pt>
                <c:pt idx="7">
                  <c:v>142</c:v>
                </c:pt>
                <c:pt idx="8">
                  <c:v>194</c:v>
                </c:pt>
                <c:pt idx="9">
                  <c:v>234</c:v>
                </c:pt>
                <c:pt idx="10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D2-413C-AB56-CD87313AE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14189920"/>
        <c:axId val="1514186560"/>
      </c:lineChart>
      <c:catAx>
        <c:axId val="1514189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4186560"/>
        <c:crosses val="autoZero"/>
        <c:auto val="1"/>
        <c:lblAlgn val="ctr"/>
        <c:lblOffset val="100"/>
        <c:noMultiLvlLbl val="0"/>
      </c:catAx>
      <c:valAx>
        <c:axId val="151418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4189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Fall Enrollment 2013-2023: Male and Female Headcount</a:t>
            </a:r>
          </a:p>
        </c:rich>
      </c:tx>
      <c:layout>
        <c:manualLayout>
          <c:xMode val="edge"/>
          <c:yMode val="edge"/>
          <c:x val="0.1448210937142683"/>
          <c:y val="3.37473038209852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796871527302711E-2"/>
          <c:y val="0.12428973542505491"/>
          <c:w val="0.92965157848991586"/>
          <c:h val="0.75114256566748183"/>
        </c:manualLayout>
      </c:layout>
      <c:lineChart>
        <c:grouping val="standard"/>
        <c:varyColors val="0"/>
        <c:ser>
          <c:idx val="0"/>
          <c:order val="0"/>
          <c:tx>
            <c:strRef>
              <c:f>Gender!$B$8:$C$8</c:f>
              <c:strCache>
                <c:ptCount val="2"/>
                <c:pt idx="0">
                  <c:v>Gender</c:v>
                </c:pt>
                <c:pt idx="1">
                  <c:v>Female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Gender!$D$7:$N$7</c:f>
              <c:strCache>
                <c:ptCount val="11"/>
                <c:pt idx="0">
                  <c:v>Fall 13</c:v>
                </c:pt>
                <c:pt idx="1">
                  <c:v>Fall 14</c:v>
                </c:pt>
                <c:pt idx="2">
                  <c:v>Fall 15</c:v>
                </c:pt>
                <c:pt idx="3">
                  <c:v>Fall 16</c:v>
                </c:pt>
                <c:pt idx="4">
                  <c:v>Fall 17</c:v>
                </c:pt>
                <c:pt idx="5">
                  <c:v>Fall 18</c:v>
                </c:pt>
                <c:pt idx="6">
                  <c:v>Fall 19</c:v>
                </c:pt>
                <c:pt idx="7">
                  <c:v>Fall 20</c:v>
                </c:pt>
                <c:pt idx="8">
                  <c:v>Fall 21</c:v>
                </c:pt>
                <c:pt idx="9">
                  <c:v>Fall 22</c:v>
                </c:pt>
                <c:pt idx="10">
                  <c:v>Fall 23</c:v>
                </c:pt>
              </c:strCache>
            </c:strRef>
          </c:cat>
          <c:val>
            <c:numRef>
              <c:f>Gender!$D$8:$N$8</c:f>
              <c:numCache>
                <c:formatCode>General</c:formatCode>
                <c:ptCount val="11"/>
                <c:pt idx="0">
                  <c:v>1221</c:v>
                </c:pt>
                <c:pt idx="1">
                  <c:v>1190</c:v>
                </c:pt>
                <c:pt idx="2">
                  <c:v>1202</c:v>
                </c:pt>
                <c:pt idx="3">
                  <c:v>1106</c:v>
                </c:pt>
                <c:pt idx="4">
                  <c:v>1185</c:v>
                </c:pt>
                <c:pt idx="5">
                  <c:v>1115</c:v>
                </c:pt>
                <c:pt idx="6">
                  <c:v>1191</c:v>
                </c:pt>
                <c:pt idx="7">
                  <c:v>842</c:v>
                </c:pt>
                <c:pt idx="8">
                  <c:v>922</c:v>
                </c:pt>
                <c:pt idx="9">
                  <c:v>1073</c:v>
                </c:pt>
                <c:pt idx="10">
                  <c:v>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39-4249-8E02-2686AB150C73}"/>
            </c:ext>
          </c:extLst>
        </c:ser>
        <c:ser>
          <c:idx val="1"/>
          <c:order val="1"/>
          <c:tx>
            <c:strRef>
              <c:f>Gender!$B$9:$C$9</c:f>
              <c:strCache>
                <c:ptCount val="2"/>
                <c:pt idx="0">
                  <c:v>Gender</c:v>
                </c:pt>
                <c:pt idx="1">
                  <c:v>Male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Gender!$D$7:$N$7</c:f>
              <c:strCache>
                <c:ptCount val="11"/>
                <c:pt idx="0">
                  <c:v>Fall 13</c:v>
                </c:pt>
                <c:pt idx="1">
                  <c:v>Fall 14</c:v>
                </c:pt>
                <c:pt idx="2">
                  <c:v>Fall 15</c:v>
                </c:pt>
                <c:pt idx="3">
                  <c:v>Fall 16</c:v>
                </c:pt>
                <c:pt idx="4">
                  <c:v>Fall 17</c:v>
                </c:pt>
                <c:pt idx="5">
                  <c:v>Fall 18</c:v>
                </c:pt>
                <c:pt idx="6">
                  <c:v>Fall 19</c:v>
                </c:pt>
                <c:pt idx="7">
                  <c:v>Fall 20</c:v>
                </c:pt>
                <c:pt idx="8">
                  <c:v>Fall 21</c:v>
                </c:pt>
                <c:pt idx="9">
                  <c:v>Fall 22</c:v>
                </c:pt>
                <c:pt idx="10">
                  <c:v>Fall 23</c:v>
                </c:pt>
              </c:strCache>
            </c:strRef>
          </c:cat>
          <c:val>
            <c:numRef>
              <c:f>Gender!$D$9:$N$9</c:f>
              <c:numCache>
                <c:formatCode>General</c:formatCode>
                <c:ptCount val="11"/>
                <c:pt idx="0">
                  <c:v>640</c:v>
                </c:pt>
                <c:pt idx="1">
                  <c:v>662</c:v>
                </c:pt>
                <c:pt idx="2">
                  <c:v>729</c:v>
                </c:pt>
                <c:pt idx="3">
                  <c:v>684</c:v>
                </c:pt>
                <c:pt idx="4">
                  <c:v>767</c:v>
                </c:pt>
                <c:pt idx="5">
                  <c:v>676</c:v>
                </c:pt>
                <c:pt idx="6">
                  <c:v>730</c:v>
                </c:pt>
                <c:pt idx="7">
                  <c:v>361</c:v>
                </c:pt>
                <c:pt idx="8">
                  <c:v>439</c:v>
                </c:pt>
                <c:pt idx="9">
                  <c:v>600</c:v>
                </c:pt>
                <c:pt idx="10">
                  <c:v>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39-4249-8E02-2686AB150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084000"/>
        <c:axId val="583949520"/>
      </c:lineChart>
      <c:catAx>
        <c:axId val="141608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949520"/>
        <c:crosses val="autoZero"/>
        <c:auto val="1"/>
        <c:lblAlgn val="ctr"/>
        <c:lblOffset val="100"/>
        <c:noMultiLvlLbl val="0"/>
      </c:catAx>
      <c:valAx>
        <c:axId val="58394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6084000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Fall Enrollment 2012-2021:</a:t>
            </a:r>
          </a:p>
          <a:p>
            <a:pPr>
              <a:defRPr/>
            </a:pPr>
            <a:r>
              <a:rPr lang="en-US" sz="1800"/>
              <a:t>Loan Status and % of Loan Enrollment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6759363816278071E-2"/>
          <c:y val="0.17819573106073158"/>
          <c:w val="0.88737235923676616"/>
          <c:h val="0.69342145940299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'Loan Status'!$B$6</c:f>
              <c:strCache>
                <c:ptCount val="1"/>
                <c:pt idx="0">
                  <c:v>No Loan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'Loan Status'!$C$5:$M$5</c:f>
              <c:strCache>
                <c:ptCount val="11"/>
                <c:pt idx="0">
                  <c:v>Fall 12</c:v>
                </c:pt>
                <c:pt idx="1">
                  <c:v>Fall 13</c:v>
                </c:pt>
                <c:pt idx="2">
                  <c:v>Fall 14</c:v>
                </c:pt>
                <c:pt idx="3">
                  <c:v>Fall 15</c:v>
                </c:pt>
                <c:pt idx="4">
                  <c:v>Fall 16</c:v>
                </c:pt>
                <c:pt idx="5">
                  <c:v>Fall 17</c:v>
                </c:pt>
                <c:pt idx="6">
                  <c:v>Fall 18</c:v>
                </c:pt>
                <c:pt idx="7">
                  <c:v>Fall 19</c:v>
                </c:pt>
                <c:pt idx="8">
                  <c:v>Fall 20</c:v>
                </c:pt>
                <c:pt idx="9">
                  <c:v>Fall 21</c:v>
                </c:pt>
                <c:pt idx="10">
                  <c:v>Fall 22</c:v>
                </c:pt>
              </c:strCache>
            </c:strRef>
          </c:cat>
          <c:val>
            <c:numRef>
              <c:f>'Loan Status'!$C$6:$M$6</c:f>
              <c:numCache>
                <c:formatCode>General</c:formatCode>
                <c:ptCount val="11"/>
                <c:pt idx="0">
                  <c:v>1584</c:v>
                </c:pt>
                <c:pt idx="1">
                  <c:v>1547</c:v>
                </c:pt>
                <c:pt idx="2">
                  <c:v>1592</c:v>
                </c:pt>
                <c:pt idx="3">
                  <c:v>1701</c:v>
                </c:pt>
                <c:pt idx="4">
                  <c:v>1610</c:v>
                </c:pt>
                <c:pt idx="5">
                  <c:v>1785</c:v>
                </c:pt>
                <c:pt idx="6">
                  <c:v>1620</c:v>
                </c:pt>
                <c:pt idx="7">
                  <c:v>1761</c:v>
                </c:pt>
                <c:pt idx="8">
                  <c:v>1120</c:v>
                </c:pt>
                <c:pt idx="9">
                  <c:v>1340</c:v>
                </c:pt>
                <c:pt idx="10">
                  <c:v>1751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60-49B5-AFC3-371696317BAD}"/>
            </c:ext>
          </c:extLst>
        </c:ser>
        <c:ser>
          <c:idx val="1"/>
          <c:order val="1"/>
          <c:tx>
            <c:strRef>
              <c:f>'Loan Status'!$B$7</c:f>
              <c:strCache>
                <c:ptCount val="1"/>
                <c:pt idx="0">
                  <c:v>Loan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'Loan Status'!$C$5:$M$5</c:f>
              <c:strCache>
                <c:ptCount val="11"/>
                <c:pt idx="0">
                  <c:v>Fall 12</c:v>
                </c:pt>
                <c:pt idx="1">
                  <c:v>Fall 13</c:v>
                </c:pt>
                <c:pt idx="2">
                  <c:v>Fall 14</c:v>
                </c:pt>
                <c:pt idx="3">
                  <c:v>Fall 15</c:v>
                </c:pt>
                <c:pt idx="4">
                  <c:v>Fall 16</c:v>
                </c:pt>
                <c:pt idx="5">
                  <c:v>Fall 17</c:v>
                </c:pt>
                <c:pt idx="6">
                  <c:v>Fall 18</c:v>
                </c:pt>
                <c:pt idx="7">
                  <c:v>Fall 19</c:v>
                </c:pt>
                <c:pt idx="8">
                  <c:v>Fall 20</c:v>
                </c:pt>
                <c:pt idx="9">
                  <c:v>Fall 21</c:v>
                </c:pt>
                <c:pt idx="10">
                  <c:v>Fall 22</c:v>
                </c:pt>
              </c:strCache>
            </c:strRef>
          </c:cat>
          <c:val>
            <c:numRef>
              <c:f>'Loan Status'!$C$7:$M$7</c:f>
              <c:numCache>
                <c:formatCode>General</c:formatCode>
                <c:ptCount val="11"/>
                <c:pt idx="0">
                  <c:v>476</c:v>
                </c:pt>
                <c:pt idx="1">
                  <c:v>314</c:v>
                </c:pt>
                <c:pt idx="2">
                  <c:v>260</c:v>
                </c:pt>
                <c:pt idx="3">
                  <c:v>230</c:v>
                </c:pt>
                <c:pt idx="4">
                  <c:v>180</c:v>
                </c:pt>
                <c:pt idx="5">
                  <c:v>167</c:v>
                </c:pt>
                <c:pt idx="6">
                  <c:v>171</c:v>
                </c:pt>
                <c:pt idx="7">
                  <c:v>160</c:v>
                </c:pt>
                <c:pt idx="8">
                  <c:v>83</c:v>
                </c:pt>
                <c:pt idx="9">
                  <c:v>21</c:v>
                </c:pt>
                <c:pt idx="1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60-49B5-AFC3-371696317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4134272"/>
        <c:axId val="544135232"/>
      </c:barChart>
      <c:lineChart>
        <c:grouping val="standard"/>
        <c:varyColors val="0"/>
        <c:ser>
          <c:idx val="2"/>
          <c:order val="2"/>
          <c:tx>
            <c:strRef>
              <c:f>'Loan Status'!$B$8</c:f>
              <c:strCache>
                <c:ptCount val="1"/>
                <c:pt idx="0">
                  <c:v>% of Loan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'Loan Status'!$C$5:$M$5</c:f>
              <c:strCache>
                <c:ptCount val="11"/>
                <c:pt idx="0">
                  <c:v>Fall 12</c:v>
                </c:pt>
                <c:pt idx="1">
                  <c:v>Fall 13</c:v>
                </c:pt>
                <c:pt idx="2">
                  <c:v>Fall 14</c:v>
                </c:pt>
                <c:pt idx="3">
                  <c:v>Fall 15</c:v>
                </c:pt>
                <c:pt idx="4">
                  <c:v>Fall 16</c:v>
                </c:pt>
                <c:pt idx="5">
                  <c:v>Fall 17</c:v>
                </c:pt>
                <c:pt idx="6">
                  <c:v>Fall 18</c:v>
                </c:pt>
                <c:pt idx="7">
                  <c:v>Fall 19</c:v>
                </c:pt>
                <c:pt idx="8">
                  <c:v>Fall 20</c:v>
                </c:pt>
                <c:pt idx="9">
                  <c:v>Fall 21</c:v>
                </c:pt>
                <c:pt idx="10">
                  <c:v>Fall 22</c:v>
                </c:pt>
              </c:strCache>
            </c:strRef>
          </c:cat>
          <c:val>
            <c:numRef>
              <c:f>'Loan Status'!$C$8:$M$8</c:f>
              <c:numCache>
                <c:formatCode>0.0%</c:formatCode>
                <c:ptCount val="11"/>
                <c:pt idx="0" formatCode="0.00%">
                  <c:v>0.3005050505050505</c:v>
                </c:pt>
                <c:pt idx="1">
                  <c:v>0.20297349709114415</c:v>
                </c:pt>
                <c:pt idx="2">
                  <c:v>0.16331658291457288</c:v>
                </c:pt>
                <c:pt idx="3">
                  <c:v>0.13521457965902411</c:v>
                </c:pt>
                <c:pt idx="4">
                  <c:v>0.11180124223602485</c:v>
                </c:pt>
                <c:pt idx="5">
                  <c:v>9.3557422969187676E-2</c:v>
                </c:pt>
                <c:pt idx="6">
                  <c:v>0.10555555555555556</c:v>
                </c:pt>
                <c:pt idx="7">
                  <c:v>9.0857467348097673E-2</c:v>
                </c:pt>
                <c:pt idx="8">
                  <c:v>7.4107142857142858E-2</c:v>
                </c:pt>
                <c:pt idx="9">
                  <c:v>1.5671641791044775E-2</c:v>
                </c:pt>
                <c:pt idx="10">
                  <c:v>1.1422044545973729E-2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60-49B5-AFC3-371696317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233152"/>
        <c:axId val="544133792"/>
      </c:lineChart>
      <c:catAx>
        <c:axId val="54413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4135232"/>
        <c:crosses val="autoZero"/>
        <c:auto val="1"/>
        <c:lblAlgn val="ctr"/>
        <c:lblOffset val="100"/>
        <c:noMultiLvlLbl val="0"/>
      </c:catAx>
      <c:valAx>
        <c:axId val="544135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4134272"/>
        <c:crosses val="autoZero"/>
        <c:crossBetween val="between"/>
      </c:valAx>
      <c:valAx>
        <c:axId val="544133792"/>
        <c:scaling>
          <c:orientation val="minMax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233152"/>
        <c:crosses val="max"/>
        <c:crossBetween val="between"/>
      </c:valAx>
      <c:catAx>
        <c:axId val="5332331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441337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Fall Enrollment 2012-2021:</a:t>
            </a:r>
          </a:p>
          <a:p>
            <a:pPr>
              <a:defRPr/>
            </a:pPr>
            <a:r>
              <a:rPr lang="en-US" sz="1600"/>
              <a:t>Pell</a:t>
            </a:r>
            <a:r>
              <a:rPr lang="en-US" sz="1600" baseline="0"/>
              <a:t> Status and % of Pell Enrollment</a:t>
            </a:r>
            <a:endParaRPr lang="en-US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'Pell Status'!$B$6</c:f>
              <c:strCache>
                <c:ptCount val="1"/>
                <c:pt idx="0">
                  <c:v>No Pell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'Pell Status'!$C$5:$M$5</c:f>
              <c:strCache>
                <c:ptCount val="11"/>
                <c:pt idx="0">
                  <c:v>Fall 12</c:v>
                </c:pt>
                <c:pt idx="1">
                  <c:v>Fall 13</c:v>
                </c:pt>
                <c:pt idx="2">
                  <c:v>Fall 14</c:v>
                </c:pt>
                <c:pt idx="3">
                  <c:v>Fall 15</c:v>
                </c:pt>
                <c:pt idx="4">
                  <c:v>Fall 16</c:v>
                </c:pt>
                <c:pt idx="5">
                  <c:v>Fall 17</c:v>
                </c:pt>
                <c:pt idx="6">
                  <c:v>Fall 18</c:v>
                </c:pt>
                <c:pt idx="7">
                  <c:v>Fall 19</c:v>
                </c:pt>
                <c:pt idx="8">
                  <c:v>Fall 20</c:v>
                </c:pt>
                <c:pt idx="9">
                  <c:v>Fall 21</c:v>
                </c:pt>
                <c:pt idx="10">
                  <c:v>Fall 22</c:v>
                </c:pt>
              </c:strCache>
            </c:strRef>
          </c:cat>
          <c:val>
            <c:numRef>
              <c:f>'Pell Status'!$C$6:$M$6</c:f>
              <c:numCache>
                <c:formatCode>General</c:formatCode>
                <c:ptCount val="11"/>
                <c:pt idx="0">
                  <c:v>1307</c:v>
                </c:pt>
                <c:pt idx="1">
                  <c:v>1276</c:v>
                </c:pt>
                <c:pt idx="2">
                  <c:v>1326</c:v>
                </c:pt>
                <c:pt idx="3">
                  <c:v>1486</c:v>
                </c:pt>
                <c:pt idx="4">
                  <c:v>1334</c:v>
                </c:pt>
                <c:pt idx="5">
                  <c:v>1527</c:v>
                </c:pt>
                <c:pt idx="6">
                  <c:v>1369</c:v>
                </c:pt>
                <c:pt idx="7">
                  <c:v>1520</c:v>
                </c:pt>
                <c:pt idx="8">
                  <c:v>892</c:v>
                </c:pt>
                <c:pt idx="9">
                  <c:v>1186</c:v>
                </c:pt>
                <c:pt idx="10">
                  <c:v>1580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E-466C-A3F3-7B8241045BFC}"/>
            </c:ext>
          </c:extLst>
        </c:ser>
        <c:ser>
          <c:idx val="1"/>
          <c:order val="1"/>
          <c:tx>
            <c:strRef>
              <c:f>'Pell Status'!$B$7</c:f>
              <c:strCache>
                <c:ptCount val="1"/>
                <c:pt idx="0">
                  <c:v>Pell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'Pell Status'!$C$5:$M$5</c:f>
              <c:strCache>
                <c:ptCount val="11"/>
                <c:pt idx="0">
                  <c:v>Fall 12</c:v>
                </c:pt>
                <c:pt idx="1">
                  <c:v>Fall 13</c:v>
                </c:pt>
                <c:pt idx="2">
                  <c:v>Fall 14</c:v>
                </c:pt>
                <c:pt idx="3">
                  <c:v>Fall 15</c:v>
                </c:pt>
                <c:pt idx="4">
                  <c:v>Fall 16</c:v>
                </c:pt>
                <c:pt idx="5">
                  <c:v>Fall 17</c:v>
                </c:pt>
                <c:pt idx="6">
                  <c:v>Fall 18</c:v>
                </c:pt>
                <c:pt idx="7">
                  <c:v>Fall 19</c:v>
                </c:pt>
                <c:pt idx="8">
                  <c:v>Fall 20</c:v>
                </c:pt>
                <c:pt idx="9">
                  <c:v>Fall 21</c:v>
                </c:pt>
                <c:pt idx="10">
                  <c:v>Fall 22</c:v>
                </c:pt>
              </c:strCache>
            </c:strRef>
          </c:cat>
          <c:val>
            <c:numRef>
              <c:f>'Pell Status'!$C$7:$M$7</c:f>
              <c:numCache>
                <c:formatCode>General</c:formatCode>
                <c:ptCount val="11"/>
                <c:pt idx="0">
                  <c:v>753</c:v>
                </c:pt>
                <c:pt idx="1">
                  <c:v>585</c:v>
                </c:pt>
                <c:pt idx="2">
                  <c:v>526</c:v>
                </c:pt>
                <c:pt idx="3">
                  <c:v>445</c:v>
                </c:pt>
                <c:pt idx="4">
                  <c:v>456</c:v>
                </c:pt>
                <c:pt idx="5">
                  <c:v>425</c:v>
                </c:pt>
                <c:pt idx="6">
                  <c:v>422</c:v>
                </c:pt>
                <c:pt idx="7">
                  <c:v>401</c:v>
                </c:pt>
                <c:pt idx="8">
                  <c:v>311</c:v>
                </c:pt>
                <c:pt idx="9">
                  <c:v>175</c:v>
                </c:pt>
                <c:pt idx="10">
                  <c:v>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9E-466C-A3F3-7B8241045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5588448"/>
        <c:axId val="315571648"/>
      </c:barChart>
      <c:lineChart>
        <c:grouping val="standard"/>
        <c:varyColors val="0"/>
        <c:ser>
          <c:idx val="2"/>
          <c:order val="2"/>
          <c:tx>
            <c:strRef>
              <c:f>'Pell Status'!$B$8</c:f>
              <c:strCache>
                <c:ptCount val="1"/>
                <c:pt idx="0">
                  <c:v>% of Pell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'Pell Status'!$C$5:$M$5</c:f>
              <c:strCache>
                <c:ptCount val="11"/>
                <c:pt idx="0">
                  <c:v>Fall 12</c:v>
                </c:pt>
                <c:pt idx="1">
                  <c:v>Fall 13</c:v>
                </c:pt>
                <c:pt idx="2">
                  <c:v>Fall 14</c:v>
                </c:pt>
                <c:pt idx="3">
                  <c:v>Fall 15</c:v>
                </c:pt>
                <c:pt idx="4">
                  <c:v>Fall 16</c:v>
                </c:pt>
                <c:pt idx="5">
                  <c:v>Fall 17</c:v>
                </c:pt>
                <c:pt idx="6">
                  <c:v>Fall 18</c:v>
                </c:pt>
                <c:pt idx="7">
                  <c:v>Fall 19</c:v>
                </c:pt>
                <c:pt idx="8">
                  <c:v>Fall 20</c:v>
                </c:pt>
                <c:pt idx="9">
                  <c:v>Fall 21</c:v>
                </c:pt>
                <c:pt idx="10">
                  <c:v>Fall 22</c:v>
                </c:pt>
              </c:strCache>
            </c:strRef>
          </c:cat>
          <c:val>
            <c:numRef>
              <c:f>'Pell Status'!$C$8:$M$8</c:f>
              <c:numCache>
                <c:formatCode>0.0%</c:formatCode>
                <c:ptCount val="11"/>
                <c:pt idx="0">
                  <c:v>0.57612853863810254</c:v>
                </c:pt>
                <c:pt idx="1">
                  <c:v>0.45846394984326017</c:v>
                </c:pt>
                <c:pt idx="2">
                  <c:v>0.39668174962292607</c:v>
                </c:pt>
                <c:pt idx="3">
                  <c:v>0.29946164199192465</c:v>
                </c:pt>
                <c:pt idx="4">
                  <c:v>0.34182908545727136</c:v>
                </c:pt>
                <c:pt idx="5">
                  <c:v>0.27832351015062212</c:v>
                </c:pt>
                <c:pt idx="6">
                  <c:v>0.30825420014609206</c:v>
                </c:pt>
                <c:pt idx="7">
                  <c:v>0.26381578947368423</c:v>
                </c:pt>
                <c:pt idx="8">
                  <c:v>0.34865470852017938</c:v>
                </c:pt>
                <c:pt idx="9">
                  <c:v>0.1475548060708263</c:v>
                </c:pt>
                <c:pt idx="10">
                  <c:v>0.12088607594936709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9E-466C-A3F3-7B8241045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590368"/>
        <c:axId val="315572128"/>
      </c:lineChart>
      <c:catAx>
        <c:axId val="315588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5571648"/>
        <c:crosses val="autoZero"/>
        <c:auto val="1"/>
        <c:lblAlgn val="ctr"/>
        <c:lblOffset val="100"/>
        <c:noMultiLvlLbl val="0"/>
      </c:catAx>
      <c:valAx>
        <c:axId val="31557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5588448"/>
        <c:crosses val="autoZero"/>
        <c:crossBetween val="between"/>
      </c:valAx>
      <c:valAx>
        <c:axId val="31557212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5590368"/>
        <c:crosses val="max"/>
        <c:crossBetween val="between"/>
      </c:valAx>
      <c:catAx>
        <c:axId val="3155903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155721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542924</xdr:colOff>
      <xdr:row>20</xdr:row>
      <xdr:rowOff>138111</xdr:rowOff>
    </xdr:from>
    <xdr:to>
      <xdr:col>17</xdr:col>
      <xdr:colOff>266699</xdr:colOff>
      <xdr:row>39</xdr:row>
      <xdr:rowOff>180974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406D162-14A5-40B6-52CC-5588D833EA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13</xdr:row>
      <xdr:rowOff>157162</xdr:rowOff>
    </xdr:from>
    <xdr:to>
      <xdr:col>15</xdr:col>
      <xdr:colOff>123825</xdr:colOff>
      <xdr:row>33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896B07-41F0-5096-04E0-58B3E8678A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314326</xdr:colOff>
      <xdr:row>29</xdr:row>
      <xdr:rowOff>14286</xdr:rowOff>
    </xdr:from>
    <xdr:to>
      <xdr:col>16</xdr:col>
      <xdr:colOff>0</xdr:colOff>
      <xdr:row>58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32A6005-B77B-64E6-FD83-B177876245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284429</xdr:colOff>
      <xdr:row>15</xdr:row>
      <xdr:rowOff>6458</xdr:rowOff>
    </xdr:from>
    <xdr:to>
      <xdr:col>15</xdr:col>
      <xdr:colOff>274904</xdr:colOff>
      <xdr:row>38</xdr:row>
      <xdr:rowOff>161735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E1E220A-FC45-267C-00EC-5651EE1D01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138111</xdr:colOff>
      <xdr:row>11</xdr:row>
      <xdr:rowOff>185736</xdr:rowOff>
    </xdr:from>
    <xdr:to>
      <xdr:col>18</xdr:col>
      <xdr:colOff>47624</xdr:colOff>
      <xdr:row>35</xdr:row>
      <xdr:rowOff>171449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B6DD944-7AF0-CFB8-A735-1B9E22E8AE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576261</xdr:colOff>
      <xdr:row>12</xdr:row>
      <xdr:rowOff>4762</xdr:rowOff>
    </xdr:from>
    <xdr:to>
      <xdr:col>18</xdr:col>
      <xdr:colOff>276224</xdr:colOff>
      <xdr:row>37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6BF5117-C0C5-615C-61F2-45F2B35613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120315</xdr:colOff>
      <xdr:row>29</xdr:row>
      <xdr:rowOff>160422</xdr:rowOff>
    </xdr:from>
    <xdr:to>
      <xdr:col>27</xdr:col>
      <xdr:colOff>585036</xdr:colOff>
      <xdr:row>57</xdr:row>
      <xdr:rowOff>94482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AC8F4FC-CA37-AC66-200B-8D1B67434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57710" y="5785185"/>
          <a:ext cx="7192379" cy="5268060"/>
        </a:xfrm>
        <a:prstGeom prst="rect">
          <a:avLst/>
        </a:prstGeom>
      </xdr:spPr>
    </xdr:pic>
    <xdr:clientData/>
  </xdr:twoCellAnchor>
  <xdr:twoCellAnchor editAs="oneCell">
    <xdr:from>
      <xdr:col>16</xdr:col>
      <xdr:colOff>190499</xdr:colOff>
      <xdr:row>0</xdr:row>
      <xdr:rowOff>0</xdr:rowOff>
    </xdr:from>
    <xdr:to>
      <xdr:col>27</xdr:col>
      <xdr:colOff>444666</xdr:colOff>
      <xdr:row>27</xdr:row>
      <xdr:rowOff>23562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8D811C77-3B18-D701-3B20-6574006C4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27894" y="0"/>
          <a:ext cx="6981825" cy="52673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D7C3B-E877-4D5E-9FDB-09DE6ECD694E}">
  <dimension ref="A1:O43"/>
  <sheetViews>
    <sheetView topLeftCell="A24" workbookViewId="0">
      <selection activeCell="F29" sqref="F29"/>
    </sheetView>
  </sheetViews>
  <sheetFormatPr defaultRowHeight="15" x14ac:dyDescent="0.25"/>
  <cols>
    <col min="1" max="1" width="9.7109375" bestFit="1" customWidth="1"/>
  </cols>
  <sheetData>
    <row r="1" spans="1:15" ht="22.5" x14ac:dyDescent="0.3">
      <c r="A1" s="13" t="s">
        <v>11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4" spans="1:15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B6" s="1"/>
      <c r="C6" s="2" t="s">
        <v>0</v>
      </c>
      <c r="D6" s="2" t="s">
        <v>1</v>
      </c>
      <c r="E6" s="2" t="s">
        <v>2</v>
      </c>
      <c r="F6" s="2" t="s">
        <v>3</v>
      </c>
      <c r="G6" s="2" t="s">
        <v>4</v>
      </c>
      <c r="H6" s="2" t="s">
        <v>5</v>
      </c>
      <c r="I6" s="2" t="s">
        <v>6</v>
      </c>
      <c r="J6" s="2" t="s">
        <v>7</v>
      </c>
      <c r="K6" s="2" t="s">
        <v>8</v>
      </c>
      <c r="L6" s="2" t="s">
        <v>9</v>
      </c>
      <c r="M6" s="2" t="s">
        <v>57</v>
      </c>
      <c r="N6" s="2" t="s">
        <v>12</v>
      </c>
      <c r="O6" s="1"/>
    </row>
    <row r="7" spans="1:15" x14ac:dyDescent="0.25">
      <c r="B7" s="3" t="s">
        <v>13</v>
      </c>
      <c r="C7" s="4">
        <v>534</v>
      </c>
      <c r="D7" s="4">
        <v>478</v>
      </c>
      <c r="E7" s="4">
        <v>422</v>
      </c>
      <c r="F7" s="4">
        <v>523</v>
      </c>
      <c r="G7" s="4">
        <v>504</v>
      </c>
      <c r="H7" s="4">
        <v>374</v>
      </c>
      <c r="I7" s="4">
        <v>322</v>
      </c>
      <c r="J7" s="4">
        <v>269</v>
      </c>
      <c r="K7" s="4">
        <v>273</v>
      </c>
      <c r="L7" s="4">
        <v>269</v>
      </c>
      <c r="M7" s="4">
        <v>249</v>
      </c>
      <c r="N7" s="4">
        <f>SUM(C7:M7)</f>
        <v>4217</v>
      </c>
      <c r="O7" s="1"/>
    </row>
    <row r="8" spans="1:15" x14ac:dyDescent="0.25">
      <c r="B8" s="5" t="s">
        <v>14</v>
      </c>
      <c r="C8" s="1">
        <v>1327</v>
      </c>
      <c r="D8" s="1">
        <v>1374</v>
      </c>
      <c r="E8" s="1">
        <v>1509</v>
      </c>
      <c r="F8" s="1">
        <v>1267</v>
      </c>
      <c r="G8" s="1">
        <v>1448</v>
      </c>
      <c r="H8" s="1">
        <v>1417</v>
      </c>
      <c r="I8" s="1">
        <v>1599</v>
      </c>
      <c r="J8" s="1">
        <v>934</v>
      </c>
      <c r="K8" s="1">
        <v>1088</v>
      </c>
      <c r="L8" s="1">
        <v>1404</v>
      </c>
      <c r="M8" s="1">
        <v>922</v>
      </c>
      <c r="N8" s="1">
        <f>SUM(C8:M8)</f>
        <v>14289</v>
      </c>
      <c r="O8" s="1"/>
    </row>
    <row r="9" spans="1:15" x14ac:dyDescent="0.25">
      <c r="B9" s="6"/>
      <c r="C9" s="7">
        <v>1861</v>
      </c>
      <c r="D9" s="7">
        <v>1852</v>
      </c>
      <c r="E9" s="7">
        <v>1931</v>
      </c>
      <c r="F9" s="7">
        <v>1790</v>
      </c>
      <c r="G9" s="7">
        <v>1952</v>
      </c>
      <c r="H9" s="7">
        <v>1791</v>
      </c>
      <c r="I9" s="7">
        <v>1921</v>
      </c>
      <c r="J9" s="7">
        <v>1203</v>
      </c>
      <c r="K9" s="7">
        <v>1361</v>
      </c>
      <c r="L9" s="7">
        <v>1673</v>
      </c>
      <c r="M9" s="7">
        <v>1171</v>
      </c>
      <c r="N9" s="7">
        <f>SUM(C9:M9)</f>
        <v>18506</v>
      </c>
      <c r="O9" s="1"/>
    </row>
    <row r="43" spans="1:2" x14ac:dyDescent="0.25">
      <c r="A43" s="12">
        <v>45412</v>
      </c>
      <c r="B43" t="s">
        <v>55</v>
      </c>
    </row>
  </sheetData>
  <mergeCells count="1">
    <mergeCell ref="A1:K1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8D202-3B15-4C49-B83C-E16837E79201}">
  <dimension ref="A1:Q38"/>
  <sheetViews>
    <sheetView topLeftCell="A21" workbookViewId="0">
      <selection activeCell="J40" sqref="J40"/>
    </sheetView>
  </sheetViews>
  <sheetFormatPr defaultRowHeight="15" x14ac:dyDescent="0.25"/>
  <cols>
    <col min="1" max="1" width="9.7109375" bestFit="1" customWidth="1"/>
  </cols>
  <sheetData>
    <row r="1" spans="1:17" ht="22.5" x14ac:dyDescent="0.3">
      <c r="A1" s="13" t="s">
        <v>16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3" spans="1:17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25">
      <c r="B5" s="8" t="s">
        <v>17</v>
      </c>
      <c r="C5" s="2"/>
      <c r="D5" s="2" t="s">
        <v>0</v>
      </c>
      <c r="E5" s="2" t="s">
        <v>1</v>
      </c>
      <c r="F5" s="2" t="s">
        <v>2</v>
      </c>
      <c r="G5" s="2" t="s">
        <v>3</v>
      </c>
      <c r="H5" s="2" t="s">
        <v>20</v>
      </c>
      <c r="I5" s="2" t="s">
        <v>21</v>
      </c>
      <c r="J5" s="2" t="s">
        <v>6</v>
      </c>
      <c r="K5" s="2" t="s">
        <v>15</v>
      </c>
      <c r="L5" s="2" t="s">
        <v>8</v>
      </c>
      <c r="M5" s="2" t="s">
        <v>9</v>
      </c>
      <c r="N5" s="2" t="s">
        <v>57</v>
      </c>
      <c r="O5" s="2" t="s">
        <v>10</v>
      </c>
      <c r="P5" s="1"/>
      <c r="Q5" s="1"/>
    </row>
    <row r="6" spans="1:17" x14ac:dyDescent="0.25">
      <c r="B6" s="3" t="s">
        <v>18</v>
      </c>
      <c r="C6" s="3" t="s">
        <v>13</v>
      </c>
      <c r="D6" s="4">
        <v>374</v>
      </c>
      <c r="E6" s="4">
        <v>340</v>
      </c>
      <c r="F6" s="4">
        <v>290</v>
      </c>
      <c r="G6" s="4">
        <v>339</v>
      </c>
      <c r="H6" s="4">
        <v>325</v>
      </c>
      <c r="I6" s="4">
        <v>257</v>
      </c>
      <c r="J6" s="4">
        <v>215</v>
      </c>
      <c r="K6" s="4">
        <v>192</v>
      </c>
      <c r="L6" s="4">
        <v>186</v>
      </c>
      <c r="M6" s="4">
        <v>183</v>
      </c>
      <c r="N6" s="4">
        <v>174</v>
      </c>
      <c r="O6" s="4">
        <f>SUM(D6:N6)</f>
        <v>2875</v>
      </c>
      <c r="P6" s="1"/>
      <c r="Q6" s="1"/>
    </row>
    <row r="7" spans="1:17" x14ac:dyDescent="0.25">
      <c r="B7" s="5"/>
      <c r="C7" s="5" t="s">
        <v>14</v>
      </c>
      <c r="D7" s="1">
        <v>847</v>
      </c>
      <c r="E7" s="1">
        <v>850</v>
      </c>
      <c r="F7" s="1">
        <v>912</v>
      </c>
      <c r="G7" s="1">
        <v>767</v>
      </c>
      <c r="H7" s="1">
        <v>860</v>
      </c>
      <c r="I7" s="1">
        <v>858</v>
      </c>
      <c r="J7" s="1">
        <v>976</v>
      </c>
      <c r="K7" s="1">
        <v>650</v>
      </c>
      <c r="L7" s="1">
        <v>736</v>
      </c>
      <c r="M7" s="1">
        <v>890</v>
      </c>
      <c r="N7" s="1">
        <v>558</v>
      </c>
      <c r="O7" s="1">
        <f>SUM(D7:N7)</f>
        <v>8904</v>
      </c>
      <c r="P7" s="1"/>
      <c r="Q7" s="1"/>
    </row>
    <row r="8" spans="1:17" x14ac:dyDescent="0.25">
      <c r="B8" s="5" t="s">
        <v>19</v>
      </c>
      <c r="C8" s="5" t="s">
        <v>13</v>
      </c>
      <c r="D8" s="1">
        <v>160</v>
      </c>
      <c r="E8" s="1">
        <v>138</v>
      </c>
      <c r="F8" s="1">
        <v>132</v>
      </c>
      <c r="G8" s="1">
        <v>184</v>
      </c>
      <c r="H8" s="1">
        <v>179</v>
      </c>
      <c r="I8" s="1">
        <v>117</v>
      </c>
      <c r="J8" s="1">
        <v>107</v>
      </c>
      <c r="K8" s="1">
        <v>77</v>
      </c>
      <c r="L8" s="1">
        <v>87</v>
      </c>
      <c r="M8" s="1">
        <v>86</v>
      </c>
      <c r="N8" s="1">
        <v>75</v>
      </c>
      <c r="O8" s="1">
        <f>SUM(D8:N8)</f>
        <v>1342</v>
      </c>
      <c r="P8" s="1"/>
      <c r="Q8" s="1"/>
    </row>
    <row r="9" spans="1:17" x14ac:dyDescent="0.25">
      <c r="B9" s="5"/>
      <c r="C9" s="5" t="s">
        <v>14</v>
      </c>
      <c r="D9" s="1">
        <v>480</v>
      </c>
      <c r="E9" s="1">
        <v>524</v>
      </c>
      <c r="F9" s="1">
        <v>597</v>
      </c>
      <c r="G9" s="1">
        <v>500</v>
      </c>
      <c r="H9" s="1">
        <v>588</v>
      </c>
      <c r="I9" s="1">
        <v>559</v>
      </c>
      <c r="J9" s="1">
        <v>623</v>
      </c>
      <c r="K9" s="1">
        <v>284</v>
      </c>
      <c r="L9" s="1">
        <v>352</v>
      </c>
      <c r="M9" s="1">
        <v>514</v>
      </c>
      <c r="N9" s="1">
        <v>364</v>
      </c>
      <c r="O9" s="1">
        <f>SUM(D9:N9)</f>
        <v>5385</v>
      </c>
      <c r="P9" s="1"/>
      <c r="Q9" s="1"/>
    </row>
    <row r="10" spans="1:17" x14ac:dyDescent="0.25">
      <c r="B10" s="6"/>
      <c r="C10" s="6" t="s">
        <v>10</v>
      </c>
      <c r="D10" s="7">
        <f>SUM(D6:D9)</f>
        <v>1861</v>
      </c>
      <c r="E10" s="7">
        <f t="shared" ref="E10:M10" si="0">SUM(E6:E9)</f>
        <v>1852</v>
      </c>
      <c r="F10" s="7">
        <f t="shared" si="0"/>
        <v>1931</v>
      </c>
      <c r="G10" s="7">
        <f t="shared" si="0"/>
        <v>1790</v>
      </c>
      <c r="H10" s="7">
        <f t="shared" si="0"/>
        <v>1952</v>
      </c>
      <c r="I10" s="7">
        <f t="shared" si="0"/>
        <v>1791</v>
      </c>
      <c r="J10" s="7">
        <f t="shared" si="0"/>
        <v>1921</v>
      </c>
      <c r="K10" s="7">
        <f t="shared" si="0"/>
        <v>1203</v>
      </c>
      <c r="L10" s="7">
        <f t="shared" si="0"/>
        <v>1361</v>
      </c>
      <c r="M10" s="7">
        <f t="shared" si="0"/>
        <v>1673</v>
      </c>
      <c r="N10" s="7">
        <v>1171</v>
      </c>
      <c r="O10" s="7">
        <f>SUM(O6:O9)</f>
        <v>18506</v>
      </c>
      <c r="P10" s="1"/>
      <c r="Q10" s="1"/>
    </row>
    <row r="38" spans="1:2" x14ac:dyDescent="0.25">
      <c r="A38" s="12">
        <v>45411</v>
      </c>
      <c r="B38" t="s">
        <v>56</v>
      </c>
    </row>
  </sheetData>
  <mergeCells count="1">
    <mergeCell ref="A1:L1"/>
  </mergeCells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847D0-D901-471A-A342-07A946BC8279}">
  <dimension ref="A1:O62"/>
  <sheetViews>
    <sheetView topLeftCell="A30" workbookViewId="0">
      <selection activeCell="U40" sqref="U40"/>
    </sheetView>
  </sheetViews>
  <sheetFormatPr defaultRowHeight="15" x14ac:dyDescent="0.25"/>
  <cols>
    <col min="1" max="1" width="9.7109375" bestFit="1" customWidth="1"/>
    <col min="3" max="3" width="25.85546875" customWidth="1"/>
  </cols>
  <sheetData>
    <row r="1" spans="1:15" s="1" customFormat="1" ht="22.5" x14ac:dyDescent="0.3">
      <c r="A1" s="13" t="s">
        <v>22</v>
      </c>
      <c r="B1" s="13"/>
      <c r="C1" s="13"/>
      <c r="D1" s="13"/>
      <c r="E1" s="13"/>
      <c r="F1" s="13"/>
    </row>
    <row r="2" spans="1:15" s="1" customFormat="1" x14ac:dyDescent="0.25"/>
    <row r="3" spans="1:15" s="1" customFormat="1" x14ac:dyDescent="0.25"/>
    <row r="4" spans="1:15" s="1" customFormat="1" x14ac:dyDescent="0.25"/>
    <row r="5" spans="1:15" s="1" customFormat="1" x14ac:dyDescent="0.25"/>
    <row r="6" spans="1:15" s="1" customFormat="1" x14ac:dyDescent="0.25"/>
    <row r="7" spans="1:15" s="1" customFormat="1" x14ac:dyDescent="0.25">
      <c r="D7" s="2" t="s">
        <v>0</v>
      </c>
      <c r="E7" s="2" t="s">
        <v>1</v>
      </c>
      <c r="F7" s="2" t="s">
        <v>2</v>
      </c>
      <c r="G7" s="2" t="s">
        <v>3</v>
      </c>
      <c r="H7" s="2" t="s">
        <v>4</v>
      </c>
      <c r="I7" s="2" t="s">
        <v>5</v>
      </c>
      <c r="J7" s="2" t="s">
        <v>6</v>
      </c>
      <c r="K7" s="2" t="s">
        <v>15</v>
      </c>
      <c r="L7" s="2" t="s">
        <v>8</v>
      </c>
      <c r="M7" s="2" t="s">
        <v>9</v>
      </c>
      <c r="N7" s="2" t="s">
        <v>57</v>
      </c>
      <c r="O7" s="2" t="s">
        <v>10</v>
      </c>
    </row>
    <row r="8" spans="1:15" s="1" customFormat="1" x14ac:dyDescent="0.25">
      <c r="B8" s="3" t="s">
        <v>33</v>
      </c>
      <c r="C8" s="3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s="1" customFormat="1" x14ac:dyDescent="0.25">
      <c r="B9" s="5"/>
      <c r="C9" s="5" t="s">
        <v>23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f t="shared" ref="O9:O18" si="0">SUM(D9:N9)</f>
        <v>0</v>
      </c>
    </row>
    <row r="10" spans="1:15" s="1" customFormat="1" x14ac:dyDescent="0.25">
      <c r="B10" s="5"/>
      <c r="C10" s="5" t="s">
        <v>24</v>
      </c>
      <c r="D10" s="1">
        <v>736</v>
      </c>
      <c r="E10" s="1">
        <v>729</v>
      </c>
      <c r="F10" s="1">
        <v>738</v>
      </c>
      <c r="G10" s="1">
        <v>630</v>
      </c>
      <c r="H10" s="1">
        <v>694</v>
      </c>
      <c r="I10" s="1">
        <v>621</v>
      </c>
      <c r="J10" s="1">
        <v>544</v>
      </c>
      <c r="K10" s="1">
        <v>371</v>
      </c>
      <c r="L10" s="1">
        <v>367</v>
      </c>
      <c r="M10" s="1">
        <v>450</v>
      </c>
      <c r="N10" s="1">
        <v>342</v>
      </c>
      <c r="O10" s="1">
        <f t="shared" si="0"/>
        <v>6222</v>
      </c>
    </row>
    <row r="11" spans="1:15" s="1" customFormat="1" x14ac:dyDescent="0.25">
      <c r="B11" s="5"/>
      <c r="C11" s="5" t="s">
        <v>25</v>
      </c>
      <c r="D11" s="1">
        <v>33</v>
      </c>
      <c r="E11" s="1">
        <v>21</v>
      </c>
      <c r="F11" s="1">
        <v>29</v>
      </c>
      <c r="G11" s="1">
        <v>25</v>
      </c>
      <c r="H11" s="1">
        <v>26</v>
      </c>
      <c r="I11" s="1">
        <v>34</v>
      </c>
      <c r="J11" s="1">
        <v>32</v>
      </c>
      <c r="K11" s="1">
        <v>16</v>
      </c>
      <c r="L11" s="1">
        <v>16</v>
      </c>
      <c r="M11" s="1">
        <v>21</v>
      </c>
      <c r="N11" s="1">
        <v>14</v>
      </c>
      <c r="O11" s="1">
        <f t="shared" si="0"/>
        <v>267</v>
      </c>
    </row>
    <row r="12" spans="1:15" s="1" customFormat="1" x14ac:dyDescent="0.25">
      <c r="B12" s="5"/>
      <c r="C12" s="5" t="s">
        <v>26</v>
      </c>
      <c r="D12" s="1">
        <v>939</v>
      </c>
      <c r="E12" s="1">
        <v>924</v>
      </c>
      <c r="F12" s="1">
        <v>1011</v>
      </c>
      <c r="G12" s="1">
        <v>915</v>
      </c>
      <c r="H12" s="1">
        <v>1055</v>
      </c>
      <c r="I12" s="1">
        <v>1002</v>
      </c>
      <c r="J12" s="1">
        <v>1042</v>
      </c>
      <c r="K12" s="1">
        <v>690</v>
      </c>
      <c r="L12" s="1">
        <v>800</v>
      </c>
      <c r="M12" s="1">
        <v>989</v>
      </c>
      <c r="N12" s="1">
        <v>672</v>
      </c>
      <c r="O12" s="1">
        <f t="shared" si="0"/>
        <v>10039</v>
      </c>
    </row>
    <row r="13" spans="1:15" s="1" customFormat="1" x14ac:dyDescent="0.25">
      <c r="B13" s="5"/>
      <c r="C13" s="5" t="s">
        <v>27</v>
      </c>
      <c r="D13" s="1">
        <v>11</v>
      </c>
      <c r="E13" s="1">
        <v>23</v>
      </c>
      <c r="F13" s="1">
        <v>14</v>
      </c>
      <c r="G13" s="1">
        <v>16</v>
      </c>
      <c r="H13" s="1">
        <v>18</v>
      </c>
      <c r="I13" s="1">
        <v>14</v>
      </c>
      <c r="J13" s="1">
        <v>20</v>
      </c>
      <c r="K13" s="1">
        <v>18</v>
      </c>
      <c r="L13" s="1">
        <v>14</v>
      </c>
      <c r="M13" s="1">
        <v>21</v>
      </c>
      <c r="N13" s="1">
        <v>13</v>
      </c>
      <c r="O13" s="1">
        <f t="shared" si="0"/>
        <v>182</v>
      </c>
    </row>
    <row r="14" spans="1:15" s="1" customFormat="1" x14ac:dyDescent="0.25">
      <c r="B14" s="5"/>
      <c r="C14" s="5" t="s">
        <v>28</v>
      </c>
      <c r="D14" s="1">
        <v>20</v>
      </c>
      <c r="E14" s="1">
        <v>36</v>
      </c>
      <c r="F14" s="1">
        <v>17</v>
      </c>
      <c r="G14" s="1">
        <v>17</v>
      </c>
      <c r="H14" s="1">
        <v>25</v>
      </c>
      <c r="I14" s="1">
        <v>15</v>
      </c>
      <c r="J14" s="1">
        <v>17</v>
      </c>
      <c r="K14" s="1">
        <v>11</v>
      </c>
      <c r="L14" s="1">
        <v>14</v>
      </c>
      <c r="M14" s="1">
        <v>24</v>
      </c>
      <c r="N14" s="1">
        <v>11</v>
      </c>
      <c r="O14" s="1">
        <f t="shared" si="0"/>
        <v>207</v>
      </c>
    </row>
    <row r="15" spans="1:15" s="1" customFormat="1" x14ac:dyDescent="0.25">
      <c r="B15" s="5"/>
      <c r="C15" s="5" t="s">
        <v>29</v>
      </c>
      <c r="D15" s="1">
        <v>19</v>
      </c>
      <c r="E15" s="1">
        <v>15</v>
      </c>
      <c r="F15" s="1">
        <v>20</v>
      </c>
      <c r="G15" s="1">
        <v>25</v>
      </c>
      <c r="H15" s="1">
        <v>37</v>
      </c>
      <c r="I15" s="1">
        <v>43</v>
      </c>
      <c r="J15" s="1">
        <v>39</v>
      </c>
      <c r="K15" s="1">
        <v>31</v>
      </c>
      <c r="L15" s="1">
        <v>24</v>
      </c>
      <c r="M15" s="1">
        <v>25</v>
      </c>
      <c r="N15" s="1">
        <v>6</v>
      </c>
      <c r="O15" s="1">
        <f t="shared" si="0"/>
        <v>284</v>
      </c>
    </row>
    <row r="16" spans="1:15" s="1" customFormat="1" x14ac:dyDescent="0.25">
      <c r="B16" s="5"/>
      <c r="C16" s="5" t="s">
        <v>30</v>
      </c>
      <c r="D16" s="1">
        <v>2</v>
      </c>
      <c r="E16" s="1">
        <v>2</v>
      </c>
      <c r="F16" s="1">
        <v>3</v>
      </c>
      <c r="G16" s="1">
        <v>0</v>
      </c>
      <c r="H16" s="1">
        <v>1</v>
      </c>
      <c r="I16" s="1">
        <v>0</v>
      </c>
      <c r="J16" s="1">
        <v>1</v>
      </c>
      <c r="K16" s="1">
        <v>0</v>
      </c>
      <c r="L16" s="1">
        <v>1</v>
      </c>
      <c r="M16" s="1">
        <v>3</v>
      </c>
      <c r="N16" s="1">
        <v>3</v>
      </c>
      <c r="O16" s="1">
        <f t="shared" si="0"/>
        <v>16</v>
      </c>
    </row>
    <row r="17" spans="2:15" s="1" customFormat="1" x14ac:dyDescent="0.25">
      <c r="B17" s="5"/>
      <c r="C17" s="5" t="s">
        <v>31</v>
      </c>
      <c r="D17" s="1">
        <v>23</v>
      </c>
      <c r="E17" s="1">
        <v>25</v>
      </c>
      <c r="F17" s="1">
        <v>23</v>
      </c>
      <c r="G17" s="1">
        <v>25</v>
      </c>
      <c r="H17" s="1">
        <v>22</v>
      </c>
      <c r="I17" s="1">
        <v>22</v>
      </c>
      <c r="J17" s="1">
        <v>21</v>
      </c>
      <c r="K17" s="1">
        <v>23</v>
      </c>
      <c r="L17" s="1">
        <v>21</v>
      </c>
      <c r="M17" s="1">
        <v>36</v>
      </c>
      <c r="N17" s="1">
        <v>19</v>
      </c>
      <c r="O17" s="1">
        <f t="shared" si="0"/>
        <v>260</v>
      </c>
    </row>
    <row r="18" spans="2:15" s="1" customFormat="1" x14ac:dyDescent="0.25">
      <c r="B18" s="5"/>
      <c r="C18" s="5" t="s">
        <v>32</v>
      </c>
      <c r="D18" s="1">
        <v>78</v>
      </c>
      <c r="E18" s="1">
        <v>77</v>
      </c>
      <c r="F18" s="1">
        <v>76</v>
      </c>
      <c r="G18" s="1">
        <v>137</v>
      </c>
      <c r="H18" s="1">
        <v>74</v>
      </c>
      <c r="I18" s="1">
        <v>40</v>
      </c>
      <c r="J18" s="1">
        <v>205</v>
      </c>
      <c r="K18" s="1">
        <v>43</v>
      </c>
      <c r="L18" s="1">
        <v>104</v>
      </c>
      <c r="M18" s="1">
        <v>104</v>
      </c>
      <c r="N18" s="1">
        <v>91</v>
      </c>
      <c r="O18" s="1">
        <f t="shared" si="0"/>
        <v>1029</v>
      </c>
    </row>
    <row r="19" spans="2:15" s="1" customFormat="1" x14ac:dyDescent="0.25">
      <c r="B19" s="6" t="s">
        <v>10</v>
      </c>
      <c r="C19" s="6"/>
      <c r="D19" s="7">
        <f t="shared" ref="D19:M19" si="1">SUM(D10:D18)</f>
        <v>1861</v>
      </c>
      <c r="E19" s="7">
        <f t="shared" si="1"/>
        <v>1852</v>
      </c>
      <c r="F19" s="7">
        <f t="shared" si="1"/>
        <v>1931</v>
      </c>
      <c r="G19" s="7">
        <f t="shared" si="1"/>
        <v>1790</v>
      </c>
      <c r="H19" s="7">
        <f t="shared" si="1"/>
        <v>1952</v>
      </c>
      <c r="I19" s="7">
        <f t="shared" si="1"/>
        <v>1791</v>
      </c>
      <c r="J19" s="7">
        <f t="shared" si="1"/>
        <v>1921</v>
      </c>
      <c r="K19" s="7">
        <f t="shared" si="1"/>
        <v>1203</v>
      </c>
      <c r="L19" s="7">
        <f t="shared" si="1"/>
        <v>1361</v>
      </c>
      <c r="M19" s="7">
        <f t="shared" si="1"/>
        <v>1673</v>
      </c>
      <c r="N19" s="7">
        <v>1171</v>
      </c>
      <c r="O19" s="7">
        <f t="shared" ref="O19" si="2">SUM(D19:M19)</f>
        <v>17335</v>
      </c>
    </row>
    <row r="20" spans="2:15" s="1" customFormat="1" x14ac:dyDescent="0.25"/>
    <row r="21" spans="2:15" s="1" customFormat="1" x14ac:dyDescent="0.25"/>
    <row r="22" spans="2:15" s="1" customFormat="1" x14ac:dyDescent="0.25">
      <c r="D22" s="2" t="s">
        <v>0</v>
      </c>
      <c r="E22" s="2" t="s">
        <v>1</v>
      </c>
      <c r="F22" s="2" t="s">
        <v>2</v>
      </c>
      <c r="G22" s="2" t="s">
        <v>3</v>
      </c>
      <c r="H22" s="2" t="s">
        <v>4</v>
      </c>
      <c r="I22" s="2" t="s">
        <v>5</v>
      </c>
      <c r="J22" s="2" t="s">
        <v>6</v>
      </c>
      <c r="K22" s="2" t="s">
        <v>15</v>
      </c>
      <c r="L22" s="2" t="s">
        <v>8</v>
      </c>
      <c r="M22" s="2" t="s">
        <v>9</v>
      </c>
      <c r="N22" s="7" t="s">
        <v>57</v>
      </c>
    </row>
    <row r="23" spans="2:15" s="1" customFormat="1" x14ac:dyDescent="0.25">
      <c r="C23" s="1" t="s">
        <v>34</v>
      </c>
      <c r="D23" s="4">
        <f>D10</f>
        <v>736</v>
      </c>
      <c r="E23" s="4">
        <f t="shared" ref="E23:M23" si="3">E10</f>
        <v>729</v>
      </c>
      <c r="F23" s="4">
        <f t="shared" si="3"/>
        <v>738</v>
      </c>
      <c r="G23" s="4">
        <f t="shared" si="3"/>
        <v>630</v>
      </c>
      <c r="H23" s="4">
        <f t="shared" si="3"/>
        <v>694</v>
      </c>
      <c r="I23" s="4">
        <f t="shared" si="3"/>
        <v>621</v>
      </c>
      <c r="J23" s="4">
        <f t="shared" si="3"/>
        <v>544</v>
      </c>
      <c r="K23" s="4">
        <f t="shared" si="3"/>
        <v>371</v>
      </c>
      <c r="L23" s="4">
        <f t="shared" si="3"/>
        <v>367</v>
      </c>
      <c r="M23" s="4">
        <f t="shared" si="3"/>
        <v>450</v>
      </c>
      <c r="N23" s="1">
        <v>342</v>
      </c>
    </row>
    <row r="24" spans="2:15" s="1" customFormat="1" x14ac:dyDescent="0.25">
      <c r="C24" s="1" t="s">
        <v>35</v>
      </c>
      <c r="D24" s="1">
        <f>D12</f>
        <v>939</v>
      </c>
      <c r="E24" s="1">
        <f t="shared" ref="E24:M24" si="4">E12</f>
        <v>924</v>
      </c>
      <c r="F24" s="1">
        <f t="shared" si="4"/>
        <v>1011</v>
      </c>
      <c r="G24" s="1">
        <f t="shared" si="4"/>
        <v>915</v>
      </c>
      <c r="H24" s="1">
        <f t="shared" si="4"/>
        <v>1055</v>
      </c>
      <c r="I24" s="1">
        <f t="shared" si="4"/>
        <v>1002</v>
      </c>
      <c r="J24" s="1">
        <f t="shared" si="4"/>
        <v>1042</v>
      </c>
      <c r="K24" s="1">
        <f t="shared" si="4"/>
        <v>690</v>
      </c>
      <c r="L24" s="1">
        <f t="shared" si="4"/>
        <v>800</v>
      </c>
      <c r="M24" s="1">
        <f t="shared" si="4"/>
        <v>989</v>
      </c>
      <c r="N24" s="1">
        <v>672</v>
      </c>
    </row>
    <row r="25" spans="2:15" s="1" customFormat="1" x14ac:dyDescent="0.25">
      <c r="C25" s="1" t="s">
        <v>36</v>
      </c>
      <c r="D25" s="1">
        <f>SUM(D13:D18)+D11</f>
        <v>186</v>
      </c>
      <c r="E25" s="1">
        <f t="shared" ref="E25:M25" si="5">SUM(E13:E18)+E11</f>
        <v>199</v>
      </c>
      <c r="F25" s="1">
        <f t="shared" si="5"/>
        <v>182</v>
      </c>
      <c r="G25" s="1">
        <f t="shared" si="5"/>
        <v>245</v>
      </c>
      <c r="H25" s="1">
        <f t="shared" si="5"/>
        <v>203</v>
      </c>
      <c r="I25" s="1">
        <f t="shared" si="5"/>
        <v>168</v>
      </c>
      <c r="J25" s="1">
        <f t="shared" si="5"/>
        <v>335</v>
      </c>
      <c r="K25" s="1">
        <f t="shared" si="5"/>
        <v>142</v>
      </c>
      <c r="L25" s="1">
        <f t="shared" si="5"/>
        <v>194</v>
      </c>
      <c r="M25" s="1">
        <f t="shared" si="5"/>
        <v>234</v>
      </c>
      <c r="N25" s="1">
        <v>157</v>
      </c>
    </row>
    <row r="62" spans="1:2" x14ac:dyDescent="0.25">
      <c r="A62" s="12">
        <v>45411</v>
      </c>
      <c r="B62" t="s">
        <v>56</v>
      </c>
    </row>
  </sheetData>
  <mergeCells count="1">
    <mergeCell ref="A1:F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8A3DF-BA12-4CD9-B15B-D990CC6A54B7}">
  <dimension ref="A1:P43"/>
  <sheetViews>
    <sheetView zoomScale="101" workbookViewId="0">
      <selection activeCell="U37" sqref="U37"/>
    </sheetView>
  </sheetViews>
  <sheetFormatPr defaultRowHeight="15" x14ac:dyDescent="0.25"/>
  <sheetData>
    <row r="1" spans="1:16" ht="22.5" x14ac:dyDescent="0.3">
      <c r="A1" s="13" t="s">
        <v>37</v>
      </c>
      <c r="B1" s="13"/>
      <c r="C1" s="13"/>
      <c r="D1" s="13"/>
      <c r="E1" s="13"/>
      <c r="F1" s="13"/>
      <c r="G1" s="13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25">
      <c r="A7" s="1"/>
      <c r="B7" s="1"/>
      <c r="C7" s="1"/>
      <c r="D7" s="2" t="s">
        <v>0</v>
      </c>
      <c r="E7" s="2" t="s">
        <v>1</v>
      </c>
      <c r="F7" s="2" t="s">
        <v>2</v>
      </c>
      <c r="G7" s="2" t="s">
        <v>3</v>
      </c>
      <c r="H7" s="2" t="s">
        <v>4</v>
      </c>
      <c r="I7" s="2" t="s">
        <v>5</v>
      </c>
      <c r="J7" s="2" t="s">
        <v>6</v>
      </c>
      <c r="K7" s="2" t="s">
        <v>15</v>
      </c>
      <c r="L7" s="2" t="s">
        <v>8</v>
      </c>
      <c r="M7" s="2" t="s">
        <v>9</v>
      </c>
      <c r="N7" s="2" t="s">
        <v>57</v>
      </c>
      <c r="O7" s="2" t="s">
        <v>10</v>
      </c>
      <c r="P7" s="1"/>
    </row>
    <row r="8" spans="1:16" x14ac:dyDescent="0.25">
      <c r="A8" s="1"/>
      <c r="B8" s="3" t="s">
        <v>17</v>
      </c>
      <c r="C8" s="3" t="s">
        <v>18</v>
      </c>
      <c r="D8" s="4">
        <v>1221</v>
      </c>
      <c r="E8" s="4">
        <v>1190</v>
      </c>
      <c r="F8" s="4">
        <v>1202</v>
      </c>
      <c r="G8" s="4">
        <v>1106</v>
      </c>
      <c r="H8" s="4">
        <v>1185</v>
      </c>
      <c r="I8" s="4">
        <v>1115</v>
      </c>
      <c r="J8" s="4">
        <v>1191</v>
      </c>
      <c r="K8" s="4">
        <v>842</v>
      </c>
      <c r="L8" s="4">
        <v>922</v>
      </c>
      <c r="M8" s="4">
        <v>1073</v>
      </c>
      <c r="N8" s="4">
        <v>732</v>
      </c>
      <c r="O8" s="4">
        <f>SUM(D8:N8)</f>
        <v>11779</v>
      </c>
      <c r="P8" s="1"/>
    </row>
    <row r="9" spans="1:16" x14ac:dyDescent="0.25">
      <c r="A9" s="1"/>
      <c r="B9" s="5"/>
      <c r="C9" s="5" t="s">
        <v>19</v>
      </c>
      <c r="D9" s="1">
        <v>640</v>
      </c>
      <c r="E9" s="1">
        <v>662</v>
      </c>
      <c r="F9" s="1">
        <v>729</v>
      </c>
      <c r="G9" s="1">
        <v>684</v>
      </c>
      <c r="H9" s="1">
        <v>767</v>
      </c>
      <c r="I9" s="1">
        <v>676</v>
      </c>
      <c r="J9" s="1">
        <v>730</v>
      </c>
      <c r="K9" s="1">
        <v>361</v>
      </c>
      <c r="L9" s="1">
        <v>439</v>
      </c>
      <c r="M9" s="1">
        <v>600</v>
      </c>
      <c r="N9" s="1">
        <v>439</v>
      </c>
      <c r="O9" s="1">
        <f>SUM(D9:N9)</f>
        <v>6727</v>
      </c>
      <c r="P9" s="1"/>
    </row>
    <row r="10" spans="1:16" x14ac:dyDescent="0.25">
      <c r="A10" s="1"/>
      <c r="B10" s="6" t="s">
        <v>10</v>
      </c>
      <c r="C10" s="6"/>
      <c r="D10" s="7">
        <f>SUM(D8:D9)</f>
        <v>1861</v>
      </c>
      <c r="E10" s="7">
        <f t="shared" ref="E10:L10" si="0">SUM(E8:E9)</f>
        <v>1852</v>
      </c>
      <c r="F10" s="7">
        <f t="shared" si="0"/>
        <v>1931</v>
      </c>
      <c r="G10" s="7">
        <f t="shared" si="0"/>
        <v>1790</v>
      </c>
      <c r="H10" s="7">
        <f t="shared" si="0"/>
        <v>1952</v>
      </c>
      <c r="I10" s="7">
        <f t="shared" si="0"/>
        <v>1791</v>
      </c>
      <c r="J10" s="7">
        <f t="shared" si="0"/>
        <v>1921</v>
      </c>
      <c r="K10" s="7">
        <f t="shared" si="0"/>
        <v>1203</v>
      </c>
      <c r="L10" s="7">
        <f t="shared" si="0"/>
        <v>1361</v>
      </c>
      <c r="M10" s="7">
        <f>SUM(M8:M9)</f>
        <v>1673</v>
      </c>
      <c r="N10" s="7">
        <v>1171</v>
      </c>
      <c r="O10" s="7">
        <f t="shared" ref="O10" si="1">SUM(D10:M10)</f>
        <v>17335</v>
      </c>
      <c r="P10" s="1"/>
    </row>
    <row r="11" spans="1:1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43" spans="1:2" x14ac:dyDescent="0.25">
      <c r="A43" s="12">
        <v>45413</v>
      </c>
      <c r="B43" t="s">
        <v>56</v>
      </c>
    </row>
  </sheetData>
  <mergeCells count="1">
    <mergeCell ref="A1:G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5CA4F-9779-45F3-9AAF-88D78E7634A1}">
  <dimension ref="A1:O40"/>
  <sheetViews>
    <sheetView tabSelected="1" workbookViewId="0">
      <selection activeCell="V20" sqref="V20"/>
    </sheetView>
  </sheetViews>
  <sheetFormatPr defaultRowHeight="15" x14ac:dyDescent="0.25"/>
  <sheetData>
    <row r="1" spans="1:15" ht="22.5" x14ac:dyDescent="0.3">
      <c r="A1" s="13" t="s">
        <v>38</v>
      </c>
      <c r="B1" s="13"/>
      <c r="C1" s="13"/>
      <c r="D1" s="13"/>
      <c r="E1" s="13"/>
      <c r="F1" s="13"/>
      <c r="G1" s="13"/>
      <c r="H1" s="13"/>
      <c r="I1" s="13"/>
    </row>
    <row r="4" spans="1:15" s="1" customFormat="1" x14ac:dyDescent="0.25"/>
    <row r="5" spans="1:15" s="1" customFormat="1" x14ac:dyDescent="0.25">
      <c r="C5" s="1" t="s">
        <v>46</v>
      </c>
      <c r="D5" s="2" t="s">
        <v>0</v>
      </c>
      <c r="E5" s="2" t="s">
        <v>1</v>
      </c>
      <c r="F5" s="2" t="s">
        <v>2</v>
      </c>
      <c r="G5" s="2" t="s">
        <v>3</v>
      </c>
      <c r="H5" s="2" t="s">
        <v>4</v>
      </c>
      <c r="I5" s="2" t="s">
        <v>5</v>
      </c>
      <c r="J5" s="2" t="s">
        <v>6</v>
      </c>
      <c r="K5" s="2" t="s">
        <v>15</v>
      </c>
      <c r="L5" s="2" t="s">
        <v>8</v>
      </c>
      <c r="M5" s="2" t="s">
        <v>9</v>
      </c>
      <c r="N5" s="2" t="s">
        <v>10</v>
      </c>
      <c r="O5" s="2"/>
    </row>
    <row r="6" spans="1:15" s="1" customFormat="1" x14ac:dyDescent="0.25">
      <c r="B6" s="3" t="s">
        <v>41</v>
      </c>
      <c r="C6" s="4">
        <v>1584</v>
      </c>
      <c r="D6" s="4">
        <v>1547</v>
      </c>
      <c r="E6" s="4">
        <f t="shared" ref="E6:J6" si="0">E9-E7</f>
        <v>1592</v>
      </c>
      <c r="F6" s="4">
        <f t="shared" si="0"/>
        <v>1701</v>
      </c>
      <c r="G6" s="4">
        <f t="shared" si="0"/>
        <v>1610</v>
      </c>
      <c r="H6" s="4">
        <f t="shared" si="0"/>
        <v>1785</v>
      </c>
      <c r="I6" s="4">
        <f t="shared" si="0"/>
        <v>1620</v>
      </c>
      <c r="J6" s="4">
        <f t="shared" si="0"/>
        <v>1761</v>
      </c>
      <c r="K6" s="4">
        <v>1120</v>
      </c>
      <c r="L6" s="4">
        <f>(L9-L7)</f>
        <v>1340</v>
      </c>
      <c r="M6" s="4">
        <v>1751</v>
      </c>
      <c r="N6" s="4">
        <f>SUM(D6:L6)</f>
        <v>14076</v>
      </c>
    </row>
    <row r="7" spans="1:15" s="1" customFormat="1" x14ac:dyDescent="0.25">
      <c r="B7" s="5" t="s">
        <v>39</v>
      </c>
      <c r="C7" s="1">
        <v>476</v>
      </c>
      <c r="D7" s="1">
        <v>314</v>
      </c>
      <c r="E7" s="1">
        <v>260</v>
      </c>
      <c r="F7" s="1">
        <v>230</v>
      </c>
      <c r="G7" s="1">
        <v>180</v>
      </c>
      <c r="H7" s="1">
        <v>167</v>
      </c>
      <c r="I7" s="1">
        <v>171</v>
      </c>
      <c r="J7" s="1">
        <v>160</v>
      </c>
      <c r="K7" s="1">
        <v>83</v>
      </c>
      <c r="L7" s="1">
        <v>21</v>
      </c>
      <c r="M7" s="1">
        <v>20</v>
      </c>
      <c r="N7" s="1">
        <f>SUM(D7:L7)</f>
        <v>1586</v>
      </c>
    </row>
    <row r="8" spans="1:15" s="1" customFormat="1" x14ac:dyDescent="0.25">
      <c r="B8" s="5" t="s">
        <v>40</v>
      </c>
      <c r="C8" s="10">
        <f>C7/C6</f>
        <v>0.3005050505050505</v>
      </c>
      <c r="D8" s="9">
        <f t="shared" ref="D8:M8" si="1">D7/D6</f>
        <v>0.20297349709114415</v>
      </c>
      <c r="E8" s="9">
        <f t="shared" si="1"/>
        <v>0.16331658291457288</v>
      </c>
      <c r="F8" s="9">
        <f t="shared" si="1"/>
        <v>0.13521457965902411</v>
      </c>
      <c r="G8" s="9">
        <f t="shared" si="1"/>
        <v>0.11180124223602485</v>
      </c>
      <c r="H8" s="9">
        <f t="shared" si="1"/>
        <v>9.3557422969187676E-2</v>
      </c>
      <c r="I8" s="9">
        <f t="shared" si="1"/>
        <v>0.10555555555555556</v>
      </c>
      <c r="J8" s="9">
        <f t="shared" si="1"/>
        <v>9.0857467348097673E-2</v>
      </c>
      <c r="K8" s="9">
        <f t="shared" si="1"/>
        <v>7.4107142857142858E-2</v>
      </c>
      <c r="L8" s="9">
        <f t="shared" si="1"/>
        <v>1.5671641791044775E-2</v>
      </c>
      <c r="M8" s="9">
        <f t="shared" si="1"/>
        <v>1.1422044545973729E-2</v>
      </c>
      <c r="N8" s="9">
        <f>N7/N6</f>
        <v>0.1126740551292981</v>
      </c>
      <c r="O8" s="9"/>
    </row>
    <row r="9" spans="1:15" s="1" customFormat="1" x14ac:dyDescent="0.25">
      <c r="B9" s="6"/>
      <c r="C9" s="7">
        <v>2060</v>
      </c>
      <c r="D9" s="7">
        <f>SUM(D6:D7)</f>
        <v>1861</v>
      </c>
      <c r="E9" s="7">
        <v>1852</v>
      </c>
      <c r="F9" s="7">
        <v>1931</v>
      </c>
      <c r="G9" s="7">
        <v>1790</v>
      </c>
      <c r="H9" s="7">
        <v>1952</v>
      </c>
      <c r="I9" s="7">
        <v>1791</v>
      </c>
      <c r="J9" s="7">
        <v>1921</v>
      </c>
      <c r="K9" s="7">
        <f>SUM(K6:K7)</f>
        <v>1203</v>
      </c>
      <c r="L9" s="7">
        <v>1361</v>
      </c>
      <c r="M9" s="7">
        <v>1771</v>
      </c>
      <c r="N9" s="7">
        <f>SUM(D9:L9)</f>
        <v>15662</v>
      </c>
    </row>
    <row r="40" spans="1:2" x14ac:dyDescent="0.25">
      <c r="A40" s="12">
        <v>45413</v>
      </c>
      <c r="B40" t="s">
        <v>56</v>
      </c>
    </row>
  </sheetData>
  <mergeCells count="1">
    <mergeCell ref="A1:I1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CE1F8-14F4-465F-AD94-9B2125BC86E9}">
  <dimension ref="A1:O43"/>
  <sheetViews>
    <sheetView workbookViewId="0">
      <selection activeCell="D48" sqref="D48"/>
    </sheetView>
  </sheetViews>
  <sheetFormatPr defaultRowHeight="15" x14ac:dyDescent="0.25"/>
  <sheetData>
    <row r="1" spans="1:15" ht="22.5" x14ac:dyDescent="0.3">
      <c r="A1" s="13" t="s">
        <v>42</v>
      </c>
      <c r="B1" s="13"/>
      <c r="C1" s="13"/>
      <c r="D1" s="13"/>
      <c r="E1" s="13"/>
      <c r="F1" s="13"/>
      <c r="G1" s="13"/>
      <c r="H1" s="13"/>
      <c r="I1" s="13"/>
      <c r="J1" s="13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A5" s="1"/>
      <c r="B5" s="1"/>
      <c r="C5" s="1" t="s">
        <v>46</v>
      </c>
      <c r="D5" s="2" t="s">
        <v>0</v>
      </c>
      <c r="E5" s="2" t="s">
        <v>1</v>
      </c>
      <c r="F5" s="2" t="s">
        <v>2</v>
      </c>
      <c r="G5" s="2" t="s">
        <v>3</v>
      </c>
      <c r="H5" s="2" t="s">
        <v>4</v>
      </c>
      <c r="I5" s="2" t="s">
        <v>5</v>
      </c>
      <c r="J5" s="2" t="s">
        <v>6</v>
      </c>
      <c r="K5" s="2" t="s">
        <v>15</v>
      </c>
      <c r="L5" s="2" t="s">
        <v>8</v>
      </c>
      <c r="M5" s="2" t="s">
        <v>9</v>
      </c>
      <c r="N5" s="2" t="s">
        <v>10</v>
      </c>
      <c r="O5" s="1"/>
    </row>
    <row r="6" spans="1:15" x14ac:dyDescent="0.25">
      <c r="A6" s="1"/>
      <c r="B6" s="3" t="s">
        <v>43</v>
      </c>
      <c r="C6" s="4">
        <v>1307</v>
      </c>
      <c r="D6" s="4">
        <f>D9-D7</f>
        <v>1276</v>
      </c>
      <c r="E6" s="4">
        <f t="shared" ref="E6:L6" si="0">E9-E7</f>
        <v>1326</v>
      </c>
      <c r="F6" s="4">
        <f t="shared" si="0"/>
        <v>1486</v>
      </c>
      <c r="G6" s="4">
        <f t="shared" si="0"/>
        <v>1334</v>
      </c>
      <c r="H6" s="4">
        <f t="shared" si="0"/>
        <v>1527</v>
      </c>
      <c r="I6" s="4">
        <f t="shared" si="0"/>
        <v>1369</v>
      </c>
      <c r="J6" s="4">
        <f t="shared" si="0"/>
        <v>1520</v>
      </c>
      <c r="K6" s="4">
        <f t="shared" si="0"/>
        <v>892</v>
      </c>
      <c r="L6" s="4">
        <f t="shared" si="0"/>
        <v>1186</v>
      </c>
      <c r="M6" s="4">
        <v>1580</v>
      </c>
      <c r="N6" s="4">
        <f>SUM(D6:L6)</f>
        <v>11916</v>
      </c>
      <c r="O6" s="1"/>
    </row>
    <row r="7" spans="1:15" x14ac:dyDescent="0.25">
      <c r="A7" s="1"/>
      <c r="B7" s="5" t="s">
        <v>44</v>
      </c>
      <c r="C7" s="1">
        <v>753</v>
      </c>
      <c r="D7" s="1">
        <v>585</v>
      </c>
      <c r="E7" s="1">
        <v>526</v>
      </c>
      <c r="F7" s="1">
        <v>445</v>
      </c>
      <c r="G7" s="1">
        <v>456</v>
      </c>
      <c r="H7" s="1">
        <v>425</v>
      </c>
      <c r="I7" s="1">
        <v>422</v>
      </c>
      <c r="J7" s="1">
        <v>401</v>
      </c>
      <c r="K7" s="1">
        <v>311</v>
      </c>
      <c r="L7" s="1">
        <v>175</v>
      </c>
      <c r="M7" s="1">
        <v>191</v>
      </c>
      <c r="N7" s="1">
        <f>SUM(D7:L7)</f>
        <v>3746</v>
      </c>
      <c r="O7" s="1"/>
    </row>
    <row r="8" spans="1:15" x14ac:dyDescent="0.25">
      <c r="A8" s="1"/>
      <c r="B8" s="5" t="s">
        <v>45</v>
      </c>
      <c r="C8" s="9">
        <f>C7/C6</f>
        <v>0.57612853863810254</v>
      </c>
      <c r="D8" s="9">
        <f>D7/D6</f>
        <v>0.45846394984326017</v>
      </c>
      <c r="E8" s="9">
        <f t="shared" ref="E8:N8" si="1">E7/E6</f>
        <v>0.39668174962292607</v>
      </c>
      <c r="F8" s="9">
        <f t="shared" si="1"/>
        <v>0.29946164199192465</v>
      </c>
      <c r="G8" s="9">
        <f t="shared" si="1"/>
        <v>0.34182908545727136</v>
      </c>
      <c r="H8" s="9">
        <f t="shared" si="1"/>
        <v>0.27832351015062212</v>
      </c>
      <c r="I8" s="9">
        <f t="shared" si="1"/>
        <v>0.30825420014609206</v>
      </c>
      <c r="J8" s="9">
        <f t="shared" si="1"/>
        <v>0.26381578947368423</v>
      </c>
      <c r="K8" s="9">
        <f t="shared" si="1"/>
        <v>0.34865470852017938</v>
      </c>
      <c r="L8" s="9">
        <f t="shared" si="1"/>
        <v>0.1475548060708263</v>
      </c>
      <c r="M8" s="9">
        <f t="shared" si="1"/>
        <v>0.12088607594936709</v>
      </c>
      <c r="N8" s="9">
        <f t="shared" si="1"/>
        <v>0.3143672373279624</v>
      </c>
      <c r="O8" s="1"/>
    </row>
    <row r="9" spans="1:15" x14ac:dyDescent="0.25">
      <c r="A9" s="1"/>
      <c r="B9" s="6"/>
      <c r="C9" s="7">
        <v>2060</v>
      </c>
      <c r="D9" s="7">
        <v>1861</v>
      </c>
      <c r="E9" s="7">
        <v>1852</v>
      </c>
      <c r="F9" s="7">
        <v>1931</v>
      </c>
      <c r="G9" s="7">
        <v>1790</v>
      </c>
      <c r="H9" s="7">
        <v>1952</v>
      </c>
      <c r="I9" s="7">
        <v>1791</v>
      </c>
      <c r="J9" s="7">
        <v>1921</v>
      </c>
      <c r="K9" s="7">
        <v>1203</v>
      </c>
      <c r="L9" s="7">
        <v>1361</v>
      </c>
      <c r="M9" s="7">
        <v>1771</v>
      </c>
      <c r="N9" s="7">
        <f>N6+N7</f>
        <v>15662</v>
      </c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43" spans="1:4" x14ac:dyDescent="0.25">
      <c r="A43" s="12">
        <v>45413</v>
      </c>
      <c r="B43" s="1" t="s">
        <v>55</v>
      </c>
      <c r="C43" s="1"/>
      <c r="D43" s="1"/>
    </row>
  </sheetData>
  <mergeCells count="1">
    <mergeCell ref="A1:J1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7C973-0DAB-4399-87AE-3B899206E5D8}">
  <dimension ref="A1:H42"/>
  <sheetViews>
    <sheetView topLeftCell="A21" zoomScale="95" zoomScaleNormal="95" workbookViewId="0">
      <selection activeCell="H39" sqref="H39"/>
    </sheetView>
  </sheetViews>
  <sheetFormatPr defaultRowHeight="15" x14ac:dyDescent="0.25"/>
  <cols>
    <col min="2" max="2" width="19" customWidth="1"/>
  </cols>
  <sheetData>
    <row r="1" spans="1:8" ht="22.5" x14ac:dyDescent="0.3">
      <c r="A1" s="13" t="s">
        <v>52</v>
      </c>
      <c r="B1" s="13"/>
      <c r="C1" s="13"/>
      <c r="D1" s="13"/>
      <c r="E1" s="13"/>
      <c r="F1" s="13"/>
      <c r="G1" s="13"/>
      <c r="H1" s="13"/>
    </row>
    <row r="4" spans="1:8" x14ac:dyDescent="0.25">
      <c r="A4" s="1" t="s">
        <v>47</v>
      </c>
    </row>
    <row r="6" spans="1:8" x14ac:dyDescent="0.25">
      <c r="C6" s="11" t="s">
        <v>53</v>
      </c>
    </row>
    <row r="7" spans="1:8" s="1" customFormat="1" x14ac:dyDescent="0.25">
      <c r="B7" s="5" t="s">
        <v>48</v>
      </c>
      <c r="C7" s="1">
        <v>14</v>
      </c>
    </row>
    <row r="8" spans="1:8" s="1" customFormat="1" x14ac:dyDescent="0.25">
      <c r="B8" s="5" t="s">
        <v>49</v>
      </c>
      <c r="C8" s="1">
        <v>70</v>
      </c>
    </row>
    <row r="9" spans="1:8" s="1" customFormat="1" x14ac:dyDescent="0.25">
      <c r="B9" s="5" t="s">
        <v>50</v>
      </c>
      <c r="C9" s="1">
        <v>24</v>
      </c>
    </row>
    <row r="10" spans="1:8" s="1" customFormat="1" x14ac:dyDescent="0.25">
      <c r="B10" s="5" t="s">
        <v>51</v>
      </c>
      <c r="C10" s="1">
        <v>9.76</v>
      </c>
    </row>
    <row r="11" spans="1:8" s="1" customFormat="1" x14ac:dyDescent="0.25">
      <c r="B11" s="5" t="s">
        <v>10</v>
      </c>
      <c r="C11" s="1">
        <v>1868</v>
      </c>
    </row>
    <row r="12" spans="1:8" s="1" customFormat="1" x14ac:dyDescent="0.25"/>
    <row r="13" spans="1:8" s="1" customFormat="1" x14ac:dyDescent="0.25"/>
    <row r="31" spans="2:7" s="1" customFormat="1" x14ac:dyDescent="0.25">
      <c r="C31" s="11" t="s">
        <v>58</v>
      </c>
      <c r="D31" s="11"/>
      <c r="E31" s="11"/>
      <c r="F31" s="11"/>
      <c r="G31" s="11"/>
    </row>
    <row r="32" spans="2:7" s="1" customFormat="1" x14ac:dyDescent="0.25">
      <c r="B32" s="5" t="s">
        <v>48</v>
      </c>
      <c r="C32" s="1">
        <v>13</v>
      </c>
    </row>
    <row r="33" spans="1:3" s="1" customFormat="1" x14ac:dyDescent="0.25">
      <c r="B33" s="5" t="s">
        <v>49</v>
      </c>
      <c r="C33" s="1">
        <v>123</v>
      </c>
    </row>
    <row r="34" spans="1:3" s="1" customFormat="1" x14ac:dyDescent="0.25">
      <c r="B34" s="5" t="s">
        <v>50</v>
      </c>
      <c r="C34" s="1">
        <v>20</v>
      </c>
    </row>
    <row r="35" spans="1:3" s="1" customFormat="1" x14ac:dyDescent="0.25">
      <c r="B35" s="5" t="s">
        <v>51</v>
      </c>
      <c r="C35" s="1">
        <v>9.6199999999999992</v>
      </c>
    </row>
    <row r="36" spans="1:3" s="1" customFormat="1" x14ac:dyDescent="0.25">
      <c r="B36" s="5" t="s">
        <v>10</v>
      </c>
      <c r="C36" s="1">
        <v>1171</v>
      </c>
    </row>
    <row r="42" spans="1:3" x14ac:dyDescent="0.25">
      <c r="A42" s="12">
        <v>45417</v>
      </c>
      <c r="B42" t="s">
        <v>54</v>
      </c>
    </row>
  </sheetData>
  <mergeCells count="1">
    <mergeCell ref="A1:H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FT-PT Status</vt:lpstr>
      <vt:lpstr>Gender-FT-PT</vt:lpstr>
      <vt:lpstr>Ethnicity</vt:lpstr>
      <vt:lpstr>Gender</vt:lpstr>
      <vt:lpstr>Loan Status</vt:lpstr>
      <vt:lpstr>Pell Status</vt:lpstr>
      <vt:lpstr>Age Distribution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Ghalichi, Narmin</dc:creator>
  <cp:lastModifiedBy>Ghalichi, Narmin</cp:lastModifiedBy>
  <dcterms:created xsi:type="dcterms:W3CDTF">2023-08-05T03:50:51Z</dcterms:created>
  <dcterms:modified xsi:type="dcterms:W3CDTF">2024-05-22T14:31:11Z</dcterms:modified>
</cp:coreProperties>
</file>